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julio.delgado\Downloads\"/>
    </mc:Choice>
  </mc:AlternateContent>
  <xr:revisionPtr revIDLastSave="0" documentId="13_ncr:1_{9C44CADC-F21A-433E-B40D-F975A684C98A}" xr6:coauthVersionLast="45" xr6:coauthVersionMax="45" xr10:uidLastSave="{00000000-0000-0000-0000-000000000000}"/>
  <bookViews>
    <workbookView xWindow="-120" yWindow="-120" windowWidth="24240" windowHeight="13140" xr2:uid="{00000000-000D-0000-FFFF-FFFF00000000}"/>
  </bookViews>
  <sheets>
    <sheet name="Hoja1" sheetId="1" r:id="rId1"/>
  </sheets>
  <externalReferences>
    <externalReference r:id="rId2"/>
  </externalReferences>
  <calcPr calcId="191029" iterate="1"/>
</workbook>
</file>

<file path=xl/calcChain.xml><?xml version="1.0" encoding="utf-8"?>
<calcChain xmlns="http://schemas.openxmlformats.org/spreadsheetml/2006/main">
  <c r="I161" i="1" l="1"/>
  <c r="M161" i="1" s="1"/>
  <c r="N160" i="1"/>
  <c r="L160" i="1"/>
  <c r="K160" i="1"/>
  <c r="J160" i="1"/>
  <c r="H160" i="1"/>
  <c r="G160" i="1"/>
  <c r="I159" i="1"/>
  <c r="M159" i="1" s="1"/>
  <c r="O159" i="1" s="1"/>
  <c r="H158" i="1"/>
  <c r="I158" i="1" s="1"/>
  <c r="I157" i="1"/>
  <c r="M157" i="1" s="1"/>
  <c r="N156" i="1"/>
  <c r="L156" i="1"/>
  <c r="K156" i="1"/>
  <c r="J156" i="1"/>
  <c r="H156" i="1"/>
  <c r="G156" i="1"/>
  <c r="I155" i="1"/>
  <c r="M155" i="1" s="1"/>
  <c r="O155" i="1" s="1"/>
  <c r="I154" i="1"/>
  <c r="M154" i="1" s="1"/>
  <c r="O154" i="1" s="1"/>
  <c r="M153" i="1"/>
  <c r="O153" i="1" s="1"/>
  <c r="I153" i="1"/>
  <c r="I152" i="1"/>
  <c r="M152" i="1" s="1"/>
  <c r="I151" i="1"/>
  <c r="M151" i="1" s="1"/>
  <c r="O151" i="1" s="1"/>
  <c r="N150" i="1"/>
  <c r="L150" i="1"/>
  <c r="K150" i="1"/>
  <c r="K115" i="1" s="1"/>
  <c r="J150" i="1"/>
  <c r="H150" i="1"/>
  <c r="G150" i="1"/>
  <c r="H149" i="1"/>
  <c r="I149" i="1" s="1"/>
  <c r="M149" i="1" s="1"/>
  <c r="O149" i="1" s="1"/>
  <c r="H148" i="1"/>
  <c r="I148" i="1" s="1"/>
  <c r="M147" i="1"/>
  <c r="O147" i="1" s="1"/>
  <c r="I147" i="1"/>
  <c r="I146" i="1"/>
  <c r="M146" i="1" s="1"/>
  <c r="O146" i="1" s="1"/>
  <c r="I145" i="1"/>
  <c r="M145" i="1" s="1"/>
  <c r="O145" i="1" s="1"/>
  <c r="I144" i="1"/>
  <c r="M144" i="1" s="1"/>
  <c r="I143" i="1"/>
  <c r="M143" i="1" s="1"/>
  <c r="O143" i="1" s="1"/>
  <c r="N142" i="1"/>
  <c r="L142" i="1"/>
  <c r="K142" i="1"/>
  <c r="J142" i="1"/>
  <c r="G142" i="1"/>
  <c r="I141" i="1"/>
  <c r="M141" i="1" s="1"/>
  <c r="O141" i="1" s="1"/>
  <c r="I140" i="1"/>
  <c r="M140" i="1" s="1"/>
  <c r="O140" i="1" s="1"/>
  <c r="I139" i="1"/>
  <c r="M139" i="1" s="1"/>
  <c r="O139" i="1" s="1"/>
  <c r="I138" i="1"/>
  <c r="M138" i="1" s="1"/>
  <c r="O138" i="1" s="1"/>
  <c r="M137" i="1"/>
  <c r="O137" i="1" s="1"/>
  <c r="I137" i="1"/>
  <c r="I136" i="1"/>
  <c r="M136" i="1" s="1"/>
  <c r="O136" i="1" s="1"/>
  <c r="I135" i="1"/>
  <c r="M135" i="1" s="1"/>
  <c r="O135" i="1" s="1"/>
  <c r="I134" i="1"/>
  <c r="M134" i="1" s="1"/>
  <c r="O134" i="1" s="1"/>
  <c r="I133" i="1"/>
  <c r="M133" i="1" s="1"/>
  <c r="O133" i="1" s="1"/>
  <c r="I132" i="1"/>
  <c r="M132" i="1" s="1"/>
  <c r="I131" i="1"/>
  <c r="M131" i="1" s="1"/>
  <c r="O131" i="1" s="1"/>
  <c r="N130" i="1"/>
  <c r="L130" i="1"/>
  <c r="K130" i="1"/>
  <c r="J130" i="1"/>
  <c r="J115" i="1" s="1"/>
  <c r="H130" i="1"/>
  <c r="G130" i="1"/>
  <c r="I129" i="1"/>
  <c r="M129" i="1" s="1"/>
  <c r="O129" i="1" s="1"/>
  <c r="I128" i="1"/>
  <c r="M128" i="1" s="1"/>
  <c r="O128" i="1" s="1"/>
  <c r="I127" i="1"/>
  <c r="M127" i="1" s="1"/>
  <c r="O127" i="1" s="1"/>
  <c r="I126" i="1"/>
  <c r="M126" i="1" s="1"/>
  <c r="O126" i="1" s="1"/>
  <c r="M125" i="1"/>
  <c r="O125" i="1" s="1"/>
  <c r="I125" i="1"/>
  <c r="I124" i="1"/>
  <c r="M124" i="1" s="1"/>
  <c r="O124" i="1" s="1"/>
  <c r="I123" i="1"/>
  <c r="M123" i="1" s="1"/>
  <c r="O123" i="1" s="1"/>
  <c r="I122" i="1"/>
  <c r="M122" i="1" s="1"/>
  <c r="O122" i="1" s="1"/>
  <c r="I121" i="1"/>
  <c r="M121" i="1" s="1"/>
  <c r="O121" i="1" s="1"/>
  <c r="I120" i="1"/>
  <c r="M120" i="1" s="1"/>
  <c r="O120" i="1" s="1"/>
  <c r="I119" i="1"/>
  <c r="M119" i="1" s="1"/>
  <c r="O119" i="1" s="1"/>
  <c r="I118" i="1"/>
  <c r="M118" i="1" s="1"/>
  <c r="O118" i="1" s="1"/>
  <c r="I117" i="1"/>
  <c r="M117" i="1" s="1"/>
  <c r="N116" i="1"/>
  <c r="L116" i="1"/>
  <c r="L162" i="1" s="1"/>
  <c r="J116" i="1"/>
  <c r="I116" i="1"/>
  <c r="H116" i="1"/>
  <c r="G116" i="1"/>
  <c r="G162" i="1" s="1"/>
  <c r="H142" i="1" l="1"/>
  <c r="H115" i="1" s="1"/>
  <c r="N115" i="1"/>
  <c r="G115" i="1"/>
  <c r="H162" i="1"/>
  <c r="J162" i="1"/>
  <c r="N162" i="1"/>
  <c r="I130" i="1"/>
  <c r="K162" i="1"/>
  <c r="I150" i="1"/>
  <c r="I160" i="1"/>
  <c r="O144" i="1"/>
  <c r="M148" i="1"/>
  <c r="O148" i="1" s="1"/>
  <c r="I142" i="1"/>
  <c r="M158" i="1"/>
  <c r="O158" i="1" s="1"/>
  <c r="I156" i="1"/>
  <c r="M116" i="1"/>
  <c r="O117" i="1"/>
  <c r="O116" i="1" s="1"/>
  <c r="O132" i="1"/>
  <c r="O130" i="1" s="1"/>
  <c r="M130" i="1"/>
  <c r="O142" i="1"/>
  <c r="O152" i="1"/>
  <c r="O150" i="1" s="1"/>
  <c r="M150" i="1"/>
  <c r="O157" i="1"/>
  <c r="O161" i="1"/>
  <c r="O160" i="1" s="1"/>
  <c r="M160" i="1"/>
  <c r="L115" i="1"/>
  <c r="O156" i="1" l="1"/>
  <c r="J163" i="1"/>
  <c r="M156" i="1"/>
  <c r="I162" i="1"/>
  <c r="L163" i="1" s="1"/>
  <c r="O115" i="1"/>
  <c r="O162" i="1"/>
  <c r="I115" i="1"/>
  <c r="M142" i="1"/>
  <c r="M162" i="1" l="1"/>
  <c r="M163" i="1" s="1"/>
</calcChain>
</file>

<file path=xl/sharedStrings.xml><?xml version="1.0" encoding="utf-8"?>
<sst xmlns="http://schemas.openxmlformats.org/spreadsheetml/2006/main" count="404" uniqueCount="357">
  <si>
    <t>1- PRESENTACIÓN</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</si>
  <si>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</si>
  <si>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</si>
  <si>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</si>
  <si>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</si>
  <si>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</si>
  <si>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</si>
  <si>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</si>
  <si>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</si>
  <si>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</si>
  <si>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</si>
  <si>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</si>
  <si>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</si>
  <si>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</si>
  <si>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</si>
  <si>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1°</t>
  </si>
  <si>
    <t>2°</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</si>
  <si>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</si>
  <si>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</si>
  <si>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</si>
  <si>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</si>
  <si>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</si>
  <si>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</si>
  <si>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</si>
  <si>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</si>
  <si>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</si>
  <si>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</si>
  <si>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</si>
  <si>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</si>
  <si>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</si>
  <si>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</si>
  <si>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N°</t>
  </si>
  <si>
    <t>Descripción</t>
  </si>
  <si>
    <t>Objetivo</t>
  </si>
  <si>
    <t>Metas</t>
  </si>
  <si>
    <t>Población Beneficiaria</t>
  </si>
  <si>
    <t>Valor de Inversión</t>
  </si>
  <si>
    <t>Porcentaje de Ejecución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</si>
  <si>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</si>
  <si>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</si>
  <si>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</si>
  <si>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</si>
  <si>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</si>
  <si>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</si>
  <si>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</si>
  <si>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</si>
  <si>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</si>
  <si>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</si>
  <si>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4.8 Ejecución Financiera (Generar gráfica)</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</si>
  <si>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</si>
  <si>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</si>
  <si>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</si>
  <si>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</si>
  <si>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</si>
  <si>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</si>
  <si>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</si>
  <si>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</si>
  <si>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</si>
  <si>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</si>
  <si>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</si>
  <si>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</si>
  <si>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</si>
  <si>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</si>
  <si>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</si>
  <si>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</si>
  <si>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</si>
  <si>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</si>
  <si>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</si>
  <si>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Link al Panel de Denuncia de la SENAC</t>
  </si>
  <si>
    <t>6- Control Interno y Externo</t>
  </si>
  <si>
    <t>Informes de Auditorias Internas y Auditorías Externas en el Trimestre</t>
  </si>
  <si>
    <t>Auditorias Financieras</t>
  </si>
  <si>
    <t>Nro. de Informe</t>
  </si>
  <si>
    <t>Evidencia (Enlace Ley 5282/14)</t>
  </si>
  <si>
    <t>Auditorias de Gestión</t>
  </si>
  <si>
    <t>Informe de referencia</t>
  </si>
  <si>
    <t>Evidencia (Adjuntar Documento)</t>
  </si>
  <si>
    <t>Institución: Servicio Nacional de Promocion Profesional</t>
  </si>
  <si>
    <t>Desarrollar acciones formativas para la PEA según el POI</t>
  </si>
  <si>
    <t>10560 cursos</t>
  </si>
  <si>
    <t xml:space="preserve">Acciones de formacion </t>
  </si>
  <si>
    <t xml:space="preserve">Poblacion economicamente activa mayor de 18 años </t>
  </si>
  <si>
    <t>Reporte sistema Identidad</t>
  </si>
  <si>
    <t>Informes de inicio de cursos</t>
  </si>
  <si>
    <t>Implementar mecanismos de participación ciudadana a través de informes temáticos</t>
  </si>
  <si>
    <t xml:space="preserve">12 informes </t>
  </si>
  <si>
    <t>Publico en general</t>
  </si>
  <si>
    <t xml:space="preserve">Pagina web y redes sociales </t>
  </si>
  <si>
    <t xml:space="preserve">Instalación de mesas técnicas </t>
  </si>
  <si>
    <t>Generar espacios de colaboración entre el sector privado, público, académico y organizaciones de la sociedad civil</t>
  </si>
  <si>
    <t xml:space="preserve">14 mesas </t>
  </si>
  <si>
    <t xml:space="preserve">Actas, pagina web y redes sociales </t>
  </si>
  <si>
    <t xml:space="preserve">Es un organismo dependiente del Ministerio de Trabajo, Empleo y Seguridad Social. Sus actividades, iniciadas en el año 1972. Se dirigen a  atender fundamentalmente la política ocupacional del gobierno. Realiza sus acciones formativas atendiendo principalmente el proceso de desarrollo nacional, otorgando respuestas inmediatas al mercado laboral en términos de capacitación.  
Los cursos van dirigidos a personas de diferentes niveles y sectores de la economía, abarcando todo el territorio nacional a través de su sede central, las regionales, subregionales, centros colaboradores y unidades móviles que permiten llegar a cualquier punto del país.
</t>
  </si>
  <si>
    <t>Contribuir al crecimiento de la productividad nacional, la transformación digital, el progreso social y bienestar de los paraguayos, mediante formación técnica y profesional de calidad y pertinencia, que asegure su crecimiento individual y empleabilidad, con base en competencias tecnológicas, destrezas personales y habilidades blandas relevantes para todos los estratos sociales, regiones y aquellos sectores productivos que son y serán motor de crecimiento del país.</t>
  </si>
  <si>
    <t>Dirección Unidad Anticorrupción</t>
  </si>
  <si>
    <t>Gerencia Económica</t>
  </si>
  <si>
    <t>Gerencia de Acción Formativa</t>
  </si>
  <si>
    <t>Gerencia Técnica</t>
  </si>
  <si>
    <t>Dirección de Gabinete</t>
  </si>
  <si>
    <t>Dirección de Planificación</t>
  </si>
  <si>
    <t>Dirección de TICs</t>
  </si>
  <si>
    <t>Dirección de Auditoría</t>
  </si>
  <si>
    <t>Dirección de Comunicación</t>
  </si>
  <si>
    <t>Dirección de Gestión y Desarrollo de Talento Humano</t>
  </si>
  <si>
    <t>Mirna Benítez</t>
  </si>
  <si>
    <t>Directora</t>
  </si>
  <si>
    <t>Fabian Ayala</t>
  </si>
  <si>
    <t>Director</t>
  </si>
  <si>
    <t>Oscar González</t>
  </si>
  <si>
    <t>-</t>
  </si>
  <si>
    <t>Portal Unificado de Información Pública</t>
  </si>
  <si>
    <t>https://informacionpublica.paraguay.gov.py/portal/#!/buscar_informacion#busqueda</t>
  </si>
  <si>
    <t>https://datos.senac.gov.py/</t>
  </si>
  <si>
    <t>abierta</t>
  </si>
  <si>
    <t>Sistema de Seguimiento de Procesos - SENAC</t>
  </si>
  <si>
    <t>http://paneldenuncias.senac.gov.py/#/</t>
  </si>
  <si>
    <t>http://www.denuncias.gov.py/ssps/</t>
  </si>
  <si>
    <t>Portal SPSS - SENAC</t>
  </si>
  <si>
    <t>Solicitud de corrección en el Sistema Identidad del SNPP</t>
  </si>
  <si>
    <t>Se corrigieron los invconvenientes con el registro en los cursos del SNPP</t>
  </si>
  <si>
    <t>Ticket 9298</t>
  </si>
  <si>
    <t>MATRIZ DE INFORMACIÓN MÍNIMA PARA INFORME PARCIAL DE RENDICIÓN DE CUENTAS AL CIUDADANO</t>
  </si>
  <si>
    <t>Misión institucional:</t>
  </si>
  <si>
    <t xml:space="preserve">Portal de Información Pública, creado en virtud de la Ley N° </t>
  </si>
  <si>
    <t xml:space="preserve"> Código</t>
  </si>
  <si>
    <t xml:space="preserve">Presupuesto </t>
  </si>
  <si>
    <t>Modificación</t>
  </si>
  <si>
    <t>Presupuesto</t>
  </si>
  <si>
    <t>Saldo Previsionado</t>
  </si>
  <si>
    <t>Saldo Comprometido</t>
  </si>
  <si>
    <t>Saldo</t>
  </si>
  <si>
    <t>OG</t>
  </si>
  <si>
    <t>FF</t>
  </si>
  <si>
    <t>OF</t>
  </si>
  <si>
    <t>Inicial</t>
  </si>
  <si>
    <t>(+/-)</t>
  </si>
  <si>
    <t>Vigente</t>
  </si>
  <si>
    <t>Disponible</t>
  </si>
  <si>
    <t>Sub Programa</t>
  </si>
  <si>
    <t>2 SERVICIO NACIONAL DE PROM0CIÓN PROFESIONAL</t>
  </si>
  <si>
    <t>SERVICIOS PERSONALES</t>
  </si>
  <si>
    <t xml:space="preserve">SUELDOS </t>
  </si>
  <si>
    <t>AGUINALDO</t>
  </si>
  <si>
    <t>GASTOS DE RESIDENCIA</t>
  </si>
  <si>
    <t>REMUNERACIÓN EXTRAORDINARIA</t>
  </si>
  <si>
    <t>REMUNERACIÓN ADICIONAL</t>
  </si>
  <si>
    <t>SUBSIDIO FAMILIAR</t>
  </si>
  <si>
    <t>BONIFICACIONES Y GRATIFICACIONES</t>
  </si>
  <si>
    <t>CONTRATACION DE PERSONAL TECNICO</t>
  </si>
  <si>
    <t>JORNALES</t>
  </si>
  <si>
    <t>HONORARIOS PROFESIONALES</t>
  </si>
  <si>
    <t>CONTRATACION DE PERSONAL DOCENTE P/CURSOS ESPECIAL.</t>
  </si>
  <si>
    <t>OTROS GASTOS DEL PERSONAL</t>
  </si>
  <si>
    <t>SERVICIOS NO PERSONALES</t>
  </si>
  <si>
    <t>SERVICIOS BÁSICOS</t>
  </si>
  <si>
    <t>TRANSPORTE Y ALMACENAJE</t>
  </si>
  <si>
    <t>PASAJES Y VIATICOS</t>
  </si>
  <si>
    <t>GASTOS POR SERVICIOS DE ASEO, MANTEN, Y REPAR.</t>
  </si>
  <si>
    <t>ALQUILERES Y DERECHOS</t>
  </si>
  <si>
    <t>SERVICIOS TECNICOS Y PROFESIONALES</t>
  </si>
  <si>
    <t>SERVICIOS DE SEGURO MÉDICO</t>
  </si>
  <si>
    <t>SERVICIOS DE CEREMONIAL</t>
  </si>
  <si>
    <t>SERVICIOS DE VIGILANCIA</t>
  </si>
  <si>
    <t>SERVICIOS DE CATERING</t>
  </si>
  <si>
    <t>SERVICIOS DE CAPACITACIÓN Y ADIESTRAMIENTO</t>
  </si>
  <si>
    <t>BIENES DE CONSUMO E INSUMOS</t>
  </si>
  <si>
    <t>PRODUCTOS ALIMENTICIOS</t>
  </si>
  <si>
    <t>TEXTILES Y VESTUARIOS</t>
  </si>
  <si>
    <t>PRODUCTOS DE PAPEL, CARTON E IMPRESOS</t>
  </si>
  <si>
    <t>BIENES DE CONSUMO DE OFICINA E INSUMOS</t>
  </si>
  <si>
    <t>PRODUCTOS E INSTRUM.QUIMICOS Y MEDICINALES</t>
  </si>
  <si>
    <t>COMBUSTIBLES Y LUBRICANTES</t>
  </si>
  <si>
    <t>OTROS BIENES DE CONSUMO</t>
  </si>
  <si>
    <t>INVERSIÓN FÍSICA</t>
  </si>
  <si>
    <t>CONSTRUCCIONES</t>
  </si>
  <si>
    <t>ADQUISICIONES DE MAQUINARIAS, EQUIPOS Y HERRAM.GRAL</t>
  </si>
  <si>
    <t>ADQUISICIONES DE EQUIPOS DE OFICINA Y COMPUTACIÓN</t>
  </si>
  <si>
    <t>ADQUISICIONES DE ACTIVOS INTANGIBLES</t>
  </si>
  <si>
    <t>ESTUDIOS Y PROYECTOS DE INVERSIÓN</t>
  </si>
  <si>
    <t>TRANSFERENCIAS</t>
  </si>
  <si>
    <t>BECAS</t>
  </si>
  <si>
    <t>TRANSFERENCIAS CORRIENTES AL SECTOR EXTERNO</t>
  </si>
  <si>
    <t>PAGO DE IMPUESTOS, TASAS, G. JUDICIALES Y OTROS</t>
  </si>
  <si>
    <t>PAGO DE IMPUESTOS, TASAS, GASTOS JUDICIALES Y OTROS</t>
  </si>
  <si>
    <t>TOTAL GENERAL</t>
  </si>
  <si>
    <t>https://app.powerbi.com/view?r=eyJrIjoiMmJlYjg1YzgtMmQ3Mi00YzVkLWJkOTQtOTE3ZTZkNzVhYTAzIiwidCI6Ijk2ZDUwYjY5LTE5MGQtNDkxYy1hM2U1LWExYWRlYmMxYTg3NSJ9</t>
  </si>
  <si>
    <t>https://www.snpp.edu.py/transparencia/rendici%C3%B3n-de-cuentas-al-ciudadano.html</t>
  </si>
  <si>
    <t>Liz Loncharich</t>
  </si>
  <si>
    <t>DIrectora</t>
  </si>
  <si>
    <t>Edith Pintos</t>
  </si>
  <si>
    <t>Eder Añazco</t>
  </si>
  <si>
    <t>María Teresa Añazco</t>
  </si>
  <si>
    <t>Técnica</t>
  </si>
  <si>
    <t>Silvana Arce</t>
  </si>
  <si>
    <t>Osvaldo Villalba</t>
  </si>
  <si>
    <t xml:space="preserve">I.D. N° </t>
  </si>
  <si>
    <t>FECHA DE FIRMA</t>
  </si>
  <si>
    <t>MODALIDAD</t>
  </si>
  <si>
    <t>CD N° 21/2019</t>
  </si>
  <si>
    <t xml:space="preserve">LCO N° 10/2019 </t>
  </si>
  <si>
    <t>CD N°01/2020</t>
  </si>
  <si>
    <t>CE N° 01/2020</t>
  </si>
  <si>
    <t xml:space="preserve">LPN N° 11/2019 </t>
  </si>
  <si>
    <t>CD N° 06/2020</t>
  </si>
  <si>
    <t>CD N° 05/2020</t>
  </si>
  <si>
    <t xml:space="preserve">LCO N° 01/2020 </t>
  </si>
  <si>
    <t>LC N° 01/2020</t>
  </si>
  <si>
    <t xml:space="preserve">LC 02/2020 </t>
  </si>
  <si>
    <t>DESCRIPCIÓN DEL LLAMADO</t>
  </si>
  <si>
    <t>"ADQISICIÓN DE GAVETAS PARA LA DGDTH DEL SNPP -AD REFERÉNDUM"</t>
  </si>
  <si>
    <t>“SERVICIO DE TAXI AÉREO PARA EL SNPP- PLURIANUAL – AD REFERÉNDUM</t>
  </si>
  <si>
    <t xml:space="preserve">“SERVICIO DE ADECUACIÓN ELÉCTRICA, TRASLADO Y PUESTA EN MARCHA DE EQUIPOS DE PANADERÍA EN SEDES DEL SNPP – AD REFERÉNDUM”  </t>
  </si>
  <si>
    <r>
      <t>“</t>
    </r>
    <r>
      <rPr>
        <b/>
        <sz val="12"/>
        <color indexed="8"/>
        <rFont val="Arial"/>
        <family val="2"/>
      </rPr>
      <t>ADQUISICIÓN DE LABORATORIO DE ROBÓTICA PARA EL SNPP</t>
    </r>
    <r>
      <rPr>
        <b/>
        <sz val="12"/>
        <color indexed="8"/>
        <rFont val="Tahoma"/>
        <family val="2"/>
      </rPr>
      <t xml:space="preserve">” </t>
    </r>
  </si>
  <si>
    <t>CONTRATACIÓN DE SERVICIOS MÉDICOS Y SANATORIALES – PLURIANUAL – AD REFERÉNDUM</t>
  </si>
  <si>
    <t>“ADQUISICIÓN DE TOKEN Y CERTIFICADOS DE FIRMA DIGITAL PARA EL SNPP- AD REFERÉNDUM"</t>
  </si>
  <si>
    <t>SERVICIOS DE PUBLICACIONES EN PERIÓDICOS PARA EL SNPP – PLURIANUAL – AD REFERENDUM</t>
  </si>
  <si>
    <t>ADQUISICION DE RELOJES BIOMÉTRICOS PARA EL SNPP – AD REFERENDUM</t>
  </si>
  <si>
    <t>“LOCACION DE INMUEBLE DETERMINADO LC N° 01/2020, “ALQUILER DE INMUEBLE PARA LA REGIONAL DE ARROYITO DEL SNPP - PLURIANUAL”</t>
  </si>
  <si>
    <t>ALQUILER DE INMUEBLE DETERMINADO PARA CFC PILCOMAYO DEL SNPP – PLURIANUAL – AD REFERENDUM”  - ID 374.336</t>
  </si>
  <si>
    <t>MONTO TOTAL /MÁXIMO DEL CONTRATO (GS)</t>
  </si>
  <si>
    <t>39.600.000  más 3.300.000 de garantía</t>
  </si>
  <si>
    <t>36.000.000  más 1.500.000 de garantía</t>
  </si>
  <si>
    <t>RUC N°</t>
  </si>
  <si>
    <t>80083055-5</t>
  </si>
  <si>
    <t>80049862-3</t>
  </si>
  <si>
    <t>80015208-5</t>
  </si>
  <si>
    <t>80087016-6</t>
  </si>
  <si>
    <t>80025664-6</t>
  </si>
  <si>
    <t xml:space="preserve">80080610-7 </t>
  </si>
  <si>
    <t xml:space="preserve"> 80019303-2</t>
  </si>
  <si>
    <t>3846758-5</t>
  </si>
  <si>
    <t xml:space="preserve">2640528-8 </t>
  </si>
  <si>
    <t xml:space="preserve">3349379-0 </t>
  </si>
  <si>
    <t>VIGENCIA DE CONTRATO</t>
  </si>
  <si>
    <t>HASTA EL CUMPLIMIENTO TOTAL DE LAS OBLIGACIONES</t>
  </si>
  <si>
    <t>HASTA EL 31/12/2021</t>
  </si>
  <si>
    <t>HASTA EL 31/10/21</t>
  </si>
  <si>
    <t>HASTA EL 31/12/21</t>
  </si>
  <si>
    <t>RESCINDIDO / SIN EJECUCIÓN</t>
  </si>
  <si>
    <t>12 MESES</t>
  </si>
  <si>
    <t>24 MESES</t>
  </si>
  <si>
    <t>NRO. DE RESOLUCIÓN DE ADJUDICACIÓN</t>
  </si>
  <si>
    <t>25/2020 del 09/01/2020</t>
  </si>
  <si>
    <t>4613/19 del 27/12/19</t>
  </si>
  <si>
    <t>306/2020 del 24/02/20</t>
  </si>
  <si>
    <t>438/20 del 06/03/20</t>
  </si>
  <si>
    <t>88/20 del 22/01/20</t>
  </si>
  <si>
    <t>410/2020 del 03/03/20</t>
  </si>
  <si>
    <t>470/20 del 13/03/20</t>
  </si>
  <si>
    <t>543/20 del 31/03/20</t>
  </si>
  <si>
    <t>545/20 del 31/03/20</t>
  </si>
  <si>
    <t>789/20 del 29/05/20</t>
  </si>
  <si>
    <t>PROVEEDOR</t>
  </si>
  <si>
    <t>APSA INDUSTRIAS Y SERVICIOS SRL</t>
  </si>
  <si>
    <t xml:space="preserve">HELITACTICA S.A </t>
  </si>
  <si>
    <r>
      <t>YUKON S.A</t>
    </r>
    <r>
      <rPr>
        <b/>
        <sz val="11"/>
        <color indexed="8"/>
        <rFont val="Tahoma"/>
        <family val="2"/>
      </rPr>
      <t xml:space="preserve">. </t>
    </r>
  </si>
  <si>
    <t>REEDUCA PARAGUAY S.A.</t>
  </si>
  <si>
    <t>MEDIPLAN S.A.</t>
  </si>
  <si>
    <t>CODE 100 S.A</t>
  </si>
  <si>
    <t>COEFICIENTE SRL</t>
  </si>
  <si>
    <t>SOLUTEC</t>
  </si>
  <si>
    <t>AMILCAR RAMON RUIZ MORAN</t>
  </si>
  <si>
    <t>PEDRO DIOSNEL CABRAL</t>
  </si>
  <si>
    <t>Objetivo 4: Garantizar una educación inclusiva, equitativa y de calidad y promover oportunidades de aprendizaje durante toda la vida para todos</t>
  </si>
  <si>
    <t>Objetivo 16: Promover sociedades justas, pacíficas e inclusivas</t>
  </si>
  <si>
    <t>Aprobación de la Res. MTESS N° 191/2020 Por la cual se aprueba el Manual de Código de Ética</t>
  </si>
  <si>
    <t xml:space="preserve">El documento es de importancia, debido a que su aplicación implicará la observancia de la conducta del servidor público del SNPP lo cual redundará en la gestación de confianza en la ciudadanía </t>
  </si>
  <si>
    <t>En Anexo</t>
  </si>
  <si>
    <t>0 Gs.</t>
  </si>
  <si>
    <t>El estado de derecho y el desarrollo tienen una interrelación significativa y se refuerzan mutuamente, por lo que es esencial para el desarrollo sostenible a nivel nacional e internacional</t>
  </si>
  <si>
    <t>La educación es la clave para poder alcanzar otros muchos Objetivos de Desarrollo Sostenible (ODS). Cuando las personas pueden acceder a una educación de calidad, pueden escapar del ciclo de la pobreza</t>
  </si>
  <si>
    <t>7- Descripción cualitativa de logros alcanzados en el Trimestre</t>
  </si>
  <si>
    <t xml:space="preserve">1. </t>
  </si>
  <si>
    <t>Cobro de Curso que cuentan con aranceles</t>
  </si>
  <si>
    <t xml:space="preserve">En adjunto Gestión de proceso de Aranceles de Cursos </t>
  </si>
  <si>
    <t xml:space="preserve">2. </t>
  </si>
  <si>
    <t>Liquidación y Pago de Sueldos</t>
  </si>
  <si>
    <t>En adjunto Pago de Rubro 100</t>
  </si>
  <si>
    <t xml:space="preserve">3. </t>
  </si>
  <si>
    <t>Liquidación y Pago a proveedores</t>
  </si>
  <si>
    <t>En adjunto Pago de Rubro 200</t>
  </si>
  <si>
    <t>Verificación de desarrollo de cursos, Verificación de Asistencia del Personal y Verificación de los bienes Patrimoniales</t>
  </si>
  <si>
    <t>En adjunto Auditoria de Gestión. D.F.C Remansito</t>
  </si>
  <si>
    <t>Control de Desarrollo de los Cursos - Asistencia del Pesonal - Verificación de Bienes de Patrinomio</t>
  </si>
  <si>
    <t>Planes de Mejoramiento elaborados en el 2 do Semestre 2019</t>
  </si>
  <si>
    <t xml:space="preserve">Resolucion AGPE N° 119/2019 Informe de revision especial </t>
  </si>
  <si>
    <t>En adjunto Auditoria de Gestión. DCTA Santa Rita</t>
  </si>
  <si>
    <t>En Adjunto PDF</t>
  </si>
  <si>
    <t>El Servicio Nacional de Promoción Profesional ha emprendido decididas acciones para la consecición de los objetivos institucionales, atendiendo el rol crítico que desempeña en el ámbito de la formación y capacitación para el empleo. Todo ello a pesar del contexto nacional y mundial que ha tocado vivir por causa de la Pandemia Mundial del COVID 19. En tal sentido, el SNPP ha apostado a la adaptación a los tiempos actuales, a través de la innovación, mediante el desarrollo de las acciones formativas en la modalidad virtual, sin descuidar por ello la calidad de la formación, que ha sido característica desde su creación.</t>
  </si>
  <si>
    <t>4.4 Proyectos y Programas Ejecutados a la fecha del Informe (listado referencial)</t>
  </si>
  <si>
    <t>Periodo del informe:junio a setiembre 2020</t>
  </si>
  <si>
    <t xml:space="preserve">Junio </t>
  </si>
  <si>
    <t>111,141,144,145,148,Comisionados</t>
  </si>
  <si>
    <t>https://www.sfp.gov.py/sfp/archivos/documentos/Intermedio_Junio_2020_w2yea6od.pdf</t>
  </si>
  <si>
    <t>Julio</t>
  </si>
  <si>
    <t>https://www.sfp.gov.py/sfp/archivos/documentos/100_Julio_2020_zfcgxeix.pdf</t>
  </si>
  <si>
    <t>Agosto</t>
  </si>
  <si>
    <t>Aún no publicado por la SFP</t>
  </si>
  <si>
    <t>Rubro</t>
  </si>
  <si>
    <t>Cant. De Funcionarios</t>
  </si>
  <si>
    <t>Lia Vidal</t>
  </si>
  <si>
    <t>Obligado al 30/09/2020</t>
  </si>
  <si>
    <t>NECESIDADES UOC 2020</t>
  </si>
  <si>
    <t xml:space="preserve"> </t>
  </si>
  <si>
    <t>APORTES A ENTIDADES E INSTITUCIONES SIN FINES DE LUCRO</t>
  </si>
  <si>
    <t>Setiembre</t>
  </si>
  <si>
    <t>https://informacionpublica.paraguay.gov.py/portal/#!/ciudadano/solicitud/32911</t>
  </si>
  <si>
    <t>https://informacionpublica.paraguay.gov.py/portal/#!/ciudadano/solicitud/32507</t>
  </si>
  <si>
    <t>https://informacionpublica.paraguay.gov.py/portal/#!/ciudadano/solicitud/32366</t>
  </si>
  <si>
    <t>https://informacionpublica.paraguay.gov.py/portal/#!/ciudadano/solicitud/32683</t>
  </si>
  <si>
    <t>https://informacionpublica.paraguay.gov.py/portal/#!/ciudadano/solicitud/32606</t>
  </si>
  <si>
    <t>https://informacionpublica.paraguay.gov.py/portal/#!/ciudadano/solicitud/32566</t>
  </si>
  <si>
    <t>https://informacionpublica.paraguay.gov.py/portal/#!/ciudadano/solicitud/34768</t>
  </si>
  <si>
    <t>Evidencias</t>
  </si>
  <si>
    <t>Proyecto de Cooperación Técnica Curso Gestión de Centros de Formación Vocacional.</t>
  </si>
  <si>
    <t>Fortalecer las capacidades institucionales del SNPP para el mejoramiento y optimización de los Centros de Formación Vocacional.</t>
  </si>
  <si>
    <t>Capacitar y formar a Directores de las Unidades Operativas de la Gerencia de Acción Formativa del SNPP.</t>
  </si>
  <si>
    <t>30 Directores de las Unidades Operativas de la Gerencia de Acción Formativa del SNPP.</t>
  </si>
  <si>
    <t>35.442 Euros</t>
  </si>
  <si>
    <t>https://drive.google.com/file/d/1dvx7CYB2kWWaNN_lN4YiIDYmBiDabBKS/view?usp=sharing</t>
  </si>
  <si>
    <t>Proyecto de Cooperación Técnica AGORA Paraguay</t>
  </si>
  <si>
    <t>Brindar formación a personas ciegas y de baja visión, además de gestionar y facilitar la inserción en el ámbito laboral de los invidentes en instituciones públicas y privadas, dando continuidad a las fases iniciadas desde el 2009 en Paraguay.</t>
  </si>
  <si>
    <t>200 personas capacitadas, 25 personas insertadas laboralmente.</t>
  </si>
  <si>
    <t>Personas ciegas y de baja visión.</t>
  </si>
  <si>
    <t>178.036 Euros.</t>
  </si>
  <si>
    <t>43,5 % capacitaciones; 28% inserción laboral.</t>
  </si>
  <si>
    <t>https://drive.google.com/file/d/1Bqa6pzbJieCzoyND2M-gVFFiVeXZIQ9n/view?usp=sharing</t>
  </si>
  <si>
    <t xml:space="preserve">Proyecto de infraestructura Centro de Formación de Santa Rita. </t>
  </si>
  <si>
    <t>Responder a la demanda de mano de obra calificada para los sectores industrial, comercial y servicios contribuyendo al aumento de la competitividad de las empresas y al desarrollo regional en el este del país en las especialidades demandadas mediante el funcionamiento de un Centro de Formación y Capacitación Modelo en la localidad de Santa Rita</t>
  </si>
  <si>
    <t>Construcción y Equipamiento del Centro del Centro de Educación, Formación Profesional de Santa Rita.</t>
  </si>
  <si>
    <t>Población en edad de trabajar a partir de los 15 años,  hasta los 44 años de edad que abarca 16.456 personas que residen en la ciudad de Santa Rita. Adicionalmente los municipios aledaños representan beneficiarios directos de los servicios del Centro.</t>
  </si>
  <si>
    <t>18.867.936.247 Guaraníes</t>
  </si>
  <si>
    <t>https://drive.google.com/file/d/1VUiB69Y8vjv1vr2lZlXepWpcM8Nukzc1/view?usp=sharing; https://drive.google.com/file/d/1ghKhz2ImsBN8ElFBDcSFuaxc7mMzJQKV/view?usp=sharing</t>
  </si>
  <si>
    <t>Proyecto de infraestructura Dirección de Formación y Capacitación de Guarambaré.</t>
  </si>
  <si>
    <t xml:space="preserve">Formar y capacitar mano de obra calificada en las especialidades demandadas por los sectores industrial, comercial y de servicios, en la ciudad de Guarambaré y distritos aledaños, mediante la construcción, el equipamiento y el funcionamiento de la Dirección de Formación y Capacitación Laboral en la localidad.  </t>
  </si>
  <si>
    <t xml:space="preserve"> Construcción del Centro de Formación y Capacitación Profesional Guarambarè</t>
  </si>
  <si>
    <t>La población de referencia de los servicios que proveerá la sede representan 27.196 personas con 15 años y más. Del total la población objetivo la constituyen unos 10.109 jóvenes entre 15 y 29 años, lo que representa el 27% de la población de Guarambaré.</t>
  </si>
  <si>
    <t>2.768.474.562 Guaraníes</t>
  </si>
  <si>
    <t>ID LICITACION 367526;  https://drive.google.com/file/d/196c2eCj7rR60Z1BpKPUnwrHRCBaE5FH9/view?usp=sharing; https://drive.google.com/file/d/1F5apx5rFgfyabeXFS787O42Lv8rgErcb/view?usp=sharing</t>
  </si>
  <si>
    <t xml:space="preserve">Proyecto de Cooperación Técnica Formación de Recursos Humanos Calificados para responder a la demanda del Sector Industrial. </t>
  </si>
  <si>
    <t>Funcionarios del SNPP e instructores del CPP-PJ.</t>
  </si>
  <si>
    <t>USD 1.250.000</t>
  </si>
  <si>
    <t>https://drive.google.com/drive/folders/1iZi9tgMao0730opkvI5tqHpE5NaZltKv?usp=sharing</t>
  </si>
  <si>
    <t>Proyecto de Cooperación Financiera No Reembolsable Centro Tecnológico de Formación Avanzada del Sur.</t>
  </si>
  <si>
    <t>El proyecto se encuentra en etapa de revision por parte de la Oficina Central de la KOICA EN Seúl, Corea</t>
  </si>
  <si>
    <t>Proyecto de Cooperación Técnica Servicio Nacional de Aprendizaje - SENA de Colombia y el Servicio Nacional de Promocion Profesional– SNPP “Fortalecimiento de las capacidades de instructores, personal gastronómico y agentes de turismo de los sectores público y privado del Paraguay”.</t>
  </si>
  <si>
    <t>No se cuenta con el presupuesto institucional y la capacidad financiera del sector gastronómico para cubrir las contrapartidas del alojamiento y pasajes en el marco de las actividades estiuladas por el proyecto</t>
  </si>
  <si>
    <t>Proyecto de Cooperación Financiera No Reembolsable Centro Nacional de Formación y Actualización de Formador de Formadores de la Educación Técnica y Formación Profesional, orientado a fortalecer el desarrollo tecnológico industrial.</t>
  </si>
  <si>
    <t>El proyecto se encuentra en etapa de revision por parte de la Oficina Central de la JICA en Tokio, Japón</t>
  </si>
  <si>
    <t>Proyecto de Cooperación Técnica " Fortalecimiento de las Mesas Sectoriales del SNPP"</t>
  </si>
  <si>
    <t>El proyecto se encuentra en proceso de análisis por el programa Transferencia de Conocimientos Knowledge Sharing Program (KSP) en Seúl, Corea</t>
  </si>
  <si>
    <t>Proyecto de Cooperación Técnica "Mejoramiento de lo instrumentos de muestreo y seguimiento de usuarios de los programas de capacitación laboral del SNPP"</t>
  </si>
  <si>
    <t>El proyecto continúa en proceso de análisis por parte del Ministerio de Trabajao, Migraciones y Seguridad Social</t>
  </si>
  <si>
    <t>Proyecto de Cooperación Técnica "Formación y Capacitación Virtual del SENA de Colombia para instructores y funcionarios del SNPP"</t>
  </si>
  <si>
    <r>
      <t xml:space="preserve">La plataforma del SENA denominada Sofía Plus se encuentra con problemas técnicos. Una vez resuelto el problema se procederá a remitir el correo electronico de inscripción a los instructores seleccionados para iniciar el curso </t>
    </r>
    <r>
      <rPr>
        <b/>
        <sz val="11"/>
        <color theme="1"/>
        <rFont val="Calibri"/>
        <family val="2"/>
      </rPr>
      <t>Fundamentación de la Formación Profesional Integral con Base en Competencias</t>
    </r>
    <r>
      <rPr>
        <sz val="11"/>
        <color theme="1"/>
        <rFont val="Calibri"/>
        <family val="2"/>
      </rPr>
      <t xml:space="preserve"> con una carga total de 40 horas</t>
    </r>
  </si>
  <si>
    <t>Fortalecer el sistema de formación profesional del SNPP de acuerdo a las necesidades de la industria.</t>
  </si>
  <si>
    <t>El SNPP aplica el sistema mejorado a otras unidades operativas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</si>
</sst>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_);_(* \(#,##0\);_(* &quot;-&quot;_);_(@_)"/>
  </numFmts>
  <fonts count="3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1"/>
      <color theme="1"/>
      <name val="Calibri"/>
      <family val="2"/>
    </font>
    <font>
      <b/>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
      <name val="Calibri"/>
      <family val="2"/>
    </font>
    <font>
      <sz val="9"/>
      <color theme="1"/>
      <name val="Calibri"/>
      <family val="2"/>
      <scheme val="minor"/>
    </font>
    <font>
      <u/>
      <sz val="11"/>
      <color theme="10"/>
      <name val="Calibri"/>
      <family val="2"/>
      <scheme val="minor"/>
    </font>
    <font>
      <sz val="10"/>
      <name val="Arial"/>
      <family val="2"/>
    </font>
    <font>
      <b/>
      <sz val="11"/>
      <name val="Calibri Light"/>
      <family val="1"/>
      <scheme val="major"/>
    </font>
    <font>
      <b/>
      <sz val="10"/>
      <name val="Calibri Light"/>
      <family val="1"/>
      <scheme val="major"/>
    </font>
    <font>
      <sz val="11"/>
      <name val="Calibri Light"/>
      <family val="1"/>
      <scheme val="major"/>
    </font>
    <font>
      <sz val="11"/>
      <name val="Calibri"/>
      <family val="2"/>
      <scheme val="minor"/>
    </font>
    <font>
      <sz val="10"/>
      <name val="Calibri Light"/>
      <family val="1"/>
      <scheme val="major"/>
    </font>
    <font>
      <sz val="10"/>
      <name val="Courier"/>
      <family val="3"/>
    </font>
    <font>
      <b/>
      <sz val="11"/>
      <name val="Calibri"/>
      <family val="2"/>
      <scheme val="minor"/>
    </font>
    <font>
      <b/>
      <sz val="12"/>
      <name val="Calibri"/>
      <family val="2"/>
      <scheme val="minor"/>
    </font>
    <font>
      <sz val="11"/>
      <color theme="1"/>
      <name val="Calibri"/>
      <charset val="134"/>
      <scheme val="minor"/>
    </font>
    <font>
      <b/>
      <sz val="9"/>
      <color theme="1"/>
      <name val="Calibri"/>
      <family val="2"/>
      <scheme val="minor"/>
    </font>
    <font>
      <b/>
      <sz val="12"/>
      <color indexed="8"/>
      <name val="Arial"/>
      <family val="2"/>
    </font>
    <font>
      <b/>
      <sz val="12"/>
      <color indexed="8"/>
      <name val="Tahoma"/>
      <family val="2"/>
    </font>
    <font>
      <b/>
      <sz val="11"/>
      <color indexed="8"/>
      <name val="Tahoma"/>
      <family val="2"/>
    </font>
    <font>
      <b/>
      <i/>
      <sz val="11"/>
      <name val="Calibri Light"/>
      <family val="1"/>
      <scheme val="major"/>
    </font>
    <font>
      <b/>
      <i/>
      <sz val="10"/>
      <name val="Calibri Light"/>
      <family val="1"/>
      <scheme val="major"/>
    </font>
    <font>
      <b/>
      <i/>
      <sz val="11"/>
      <name val="Calibri"/>
      <family val="2"/>
      <scheme val="minor"/>
    </font>
    <font>
      <b/>
      <i/>
      <sz val="12"/>
      <name val="Calibri"/>
      <family val="2"/>
      <scheme val="minor"/>
    </font>
    <font>
      <b/>
      <i/>
      <sz val="12"/>
      <name val="Calibri Light"/>
      <family val="1"/>
      <scheme val="major"/>
    </font>
    <font>
      <i/>
      <sz val="11"/>
      <name val="Calibri"/>
      <family val="2"/>
      <scheme val="minor"/>
    </font>
    <font>
      <sz val="10"/>
      <color rgb="FF000000"/>
      <name val="Arial"/>
      <family val="2"/>
    </font>
  </fonts>
  <fills count="10">
    <fill>
      <patternFill patternType="none"/>
    </fill>
    <fill>
      <patternFill patternType="gray125"/>
    </fill>
    <fill>
      <patternFill patternType="solid">
        <fgColor theme="0"/>
        <bgColor theme="0"/>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thin">
        <color auto="1"/>
      </right>
      <top/>
      <bottom/>
      <diagonal/>
    </border>
  </borders>
  <cellStyleXfs count="6">
    <xf numFmtId="0" fontId="0" fillId="0" borderId="0">
      <alignment vertical="center"/>
    </xf>
    <xf numFmtId="0" fontId="14" fillId="0" borderId="0" applyNumberFormat="0" applyFill="0" applyBorder="0" applyAlignment="0" applyProtection="0">
      <alignment vertical="center"/>
    </xf>
    <xf numFmtId="0" fontId="15" fillId="0" borderId="0"/>
    <xf numFmtId="37" fontId="21" fillId="0" borderId="0"/>
    <xf numFmtId="41" fontId="24" fillId="0" borderId="0" applyFont="0" applyFill="0" applyBorder="0" applyAlignment="0" applyProtection="0"/>
    <xf numFmtId="0" fontId="2" fillId="0" borderId="0">
      <alignment vertical="center"/>
    </xf>
  </cellStyleXfs>
  <cellXfs count="295">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justify" vertical="top" wrapText="1"/>
    </xf>
    <xf numFmtId="0" fontId="0" fillId="0" borderId="1" xfId="0" applyBorder="1">
      <alignment vertical="center"/>
    </xf>
    <xf numFmtId="0" fontId="11" fillId="0" borderId="0" xfId="0" applyFont="1">
      <alignment vertical="center"/>
    </xf>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12" fillId="0" borderId="0" xfId="0" applyFont="1">
      <alignment vertical="center"/>
    </xf>
    <xf numFmtId="0" fontId="10" fillId="0" borderId="0" xfId="0" applyFont="1">
      <alignment vertical="center"/>
    </xf>
    <xf numFmtId="0" fontId="10" fillId="0" borderId="1" xfId="0" applyFont="1" applyBorder="1">
      <alignment vertical="center"/>
    </xf>
    <xf numFmtId="0" fontId="0" fillId="0" borderId="1" xfId="0"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4" fillId="0" borderId="0" xfId="0" applyFont="1">
      <alignment vertical="center"/>
    </xf>
    <xf numFmtId="0" fontId="0" fillId="3" borderId="1" xfId="0" applyFill="1" applyBorder="1">
      <alignment vertical="center"/>
    </xf>
    <xf numFmtId="9" fontId="0" fillId="3" borderId="1" xfId="0" applyNumberFormat="1" applyFill="1" applyBorder="1" applyAlignment="1">
      <alignment horizontal="center" vertical="center"/>
    </xf>
    <xf numFmtId="0" fontId="13" fillId="3" borderId="1" xfId="0" applyFont="1" applyFill="1" applyBorder="1" applyAlignment="1">
      <alignment vertical="center" wrapText="1"/>
    </xf>
    <xf numFmtId="0" fontId="3" fillId="0" borderId="1" xfId="0" applyFont="1" applyBorder="1">
      <alignment vertical="center"/>
    </xf>
    <xf numFmtId="0" fontId="14" fillId="0" borderId="0" xfId="1">
      <alignment vertical="center"/>
    </xf>
    <xf numFmtId="0" fontId="3" fillId="0" borderId="1" xfId="0" applyFont="1" applyBorder="1" applyAlignment="1">
      <alignment horizontal="center" vertical="center"/>
    </xf>
    <xf numFmtId="0" fontId="3" fillId="2" borderId="3" xfId="0" applyFont="1" applyFill="1" applyBorder="1" applyAlignment="1">
      <alignment vertical="center" wrapText="1"/>
    </xf>
    <xf numFmtId="0" fontId="14" fillId="0" borderId="1" xfId="1" applyBorder="1" applyAlignment="1">
      <alignment horizontal="center" vertical="center" wrapText="1"/>
    </xf>
    <xf numFmtId="0" fontId="10" fillId="0" borderId="1" xfId="0" applyFont="1" applyBorder="1" applyAlignment="1">
      <alignment horizontal="left" vertical="center" wrapText="1"/>
    </xf>
    <xf numFmtId="0" fontId="16" fillId="3" borderId="19" xfId="2" applyFont="1" applyFill="1" applyBorder="1" applyAlignment="1">
      <alignment vertical="center"/>
    </xf>
    <xf numFmtId="0" fontId="16" fillId="3" borderId="20" xfId="2" applyFont="1" applyFill="1" applyBorder="1" applyAlignment="1">
      <alignment vertical="center"/>
    </xf>
    <xf numFmtId="0" fontId="16" fillId="3" borderId="21" xfId="2" applyFont="1" applyFill="1" applyBorder="1" applyAlignment="1">
      <alignment vertical="center"/>
    </xf>
    <xf numFmtId="0" fontId="16" fillId="3" borderId="23" xfId="2" applyFont="1" applyFill="1" applyBorder="1" applyAlignment="1">
      <alignment horizontal="center" vertical="center"/>
    </xf>
    <xf numFmtId="0" fontId="16" fillId="3" borderId="24" xfId="2" applyFont="1" applyFill="1" applyBorder="1" applyAlignment="1">
      <alignment horizontal="center" vertical="center"/>
    </xf>
    <xf numFmtId="0" fontId="16" fillId="3" borderId="22" xfId="2" applyFont="1" applyFill="1" applyBorder="1" applyAlignment="1">
      <alignment horizontal="center" vertical="center"/>
    </xf>
    <xf numFmtId="0" fontId="16" fillId="3" borderId="26" xfId="2" applyFont="1" applyFill="1" applyBorder="1" applyAlignment="1">
      <alignment horizontal="center" vertical="center"/>
    </xf>
    <xf numFmtId="0" fontId="16" fillId="3" borderId="14" xfId="2" applyFont="1" applyFill="1" applyBorder="1" applyAlignment="1">
      <alignment horizontal="center" vertical="center"/>
    </xf>
    <xf numFmtId="0" fontId="16" fillId="3" borderId="27" xfId="2" applyFont="1" applyFill="1" applyBorder="1" applyAlignment="1">
      <alignment horizontal="center" vertical="center"/>
    </xf>
    <xf numFmtId="0" fontId="17" fillId="3" borderId="28" xfId="2" applyFont="1" applyFill="1" applyBorder="1" applyAlignment="1">
      <alignment horizontal="center" vertical="center"/>
    </xf>
    <xf numFmtId="0" fontId="16" fillId="3" borderId="29" xfId="2" applyFont="1" applyFill="1" applyBorder="1" applyAlignment="1">
      <alignment horizontal="center" vertical="center"/>
    </xf>
    <xf numFmtId="0" fontId="16" fillId="3" borderId="0" xfId="2" applyFont="1" applyFill="1" applyAlignment="1">
      <alignment horizontal="center" vertical="center"/>
    </xf>
    <xf numFmtId="0" fontId="18" fillId="4" borderId="31" xfId="2" applyFont="1" applyFill="1" applyBorder="1" applyAlignment="1">
      <alignment vertical="center"/>
    </xf>
    <xf numFmtId="0" fontId="19" fillId="0" borderId="37" xfId="2" applyFont="1" applyBorder="1" applyAlignment="1">
      <alignment horizontal="center" vertical="center"/>
    </xf>
    <xf numFmtId="0" fontId="19" fillId="0" borderId="15" xfId="2" applyFont="1" applyBorder="1" applyAlignment="1">
      <alignment horizontal="center" vertical="center"/>
    </xf>
    <xf numFmtId="0" fontId="19" fillId="0" borderId="9" xfId="2" applyFont="1" applyBorder="1" applyAlignment="1">
      <alignment horizontal="center" vertical="center"/>
    </xf>
    <xf numFmtId="3" fontId="19" fillId="0" borderId="38" xfId="3" applyNumberFormat="1" applyFont="1" applyBorder="1" applyAlignment="1">
      <alignment vertical="center"/>
    </xf>
    <xf numFmtId="3" fontId="19" fillId="0" borderId="39" xfId="3" applyNumberFormat="1" applyFont="1" applyBorder="1"/>
    <xf numFmtId="3" fontId="19" fillId="3" borderId="10" xfId="3" applyNumberFormat="1" applyFont="1" applyFill="1" applyBorder="1"/>
    <xf numFmtId="3" fontId="19" fillId="0" borderId="37" xfId="3" applyNumberFormat="1" applyFont="1" applyBorder="1"/>
    <xf numFmtId="3" fontId="19" fillId="0" borderId="40" xfId="3" applyNumberFormat="1" applyFont="1" applyBorder="1"/>
    <xf numFmtId="3" fontId="19" fillId="0" borderId="21" xfId="3" applyNumberFormat="1" applyFont="1" applyBorder="1"/>
    <xf numFmtId="3" fontId="22" fillId="3" borderId="40" xfId="3" applyNumberFormat="1" applyFont="1" applyFill="1" applyBorder="1"/>
    <xf numFmtId="3" fontId="23" fillId="5" borderId="39" xfId="2" applyNumberFormat="1" applyFont="1" applyFill="1" applyBorder="1"/>
    <xf numFmtId="0" fontId="19" fillId="0" borderId="41" xfId="2" applyFont="1" applyBorder="1" applyAlignment="1">
      <alignment horizontal="center" vertical="center"/>
    </xf>
    <xf numFmtId="0" fontId="19" fillId="0" borderId="1" xfId="2" applyFont="1" applyBorder="1" applyAlignment="1">
      <alignment horizontal="center" vertical="center"/>
    </xf>
    <xf numFmtId="0" fontId="19" fillId="0" borderId="16" xfId="2" applyFont="1" applyBorder="1" applyAlignment="1">
      <alignment horizontal="center" vertical="center"/>
    </xf>
    <xf numFmtId="0" fontId="18" fillId="0" borderId="10" xfId="2" applyFont="1" applyBorder="1" applyAlignment="1">
      <alignment vertical="center"/>
    </xf>
    <xf numFmtId="3" fontId="19" fillId="0" borderId="42" xfId="3" applyNumberFormat="1" applyFont="1" applyBorder="1" applyAlignment="1">
      <alignment vertical="center"/>
    </xf>
    <xf numFmtId="3" fontId="19" fillId="3" borderId="17" xfId="3" applyNumberFormat="1" applyFont="1" applyFill="1" applyBorder="1" applyAlignment="1">
      <alignment vertical="center"/>
    </xf>
    <xf numFmtId="3" fontId="19" fillId="0" borderId="41" xfId="3" applyNumberFormat="1" applyFont="1" applyBorder="1" applyAlignment="1">
      <alignment vertical="center"/>
    </xf>
    <xf numFmtId="3" fontId="19" fillId="0" borderId="43" xfId="3" applyNumberFormat="1" applyFont="1" applyBorder="1" applyAlignment="1">
      <alignment vertical="center"/>
    </xf>
    <xf numFmtId="3" fontId="22" fillId="3" borderId="43" xfId="3" applyNumberFormat="1" applyFont="1" applyFill="1" applyBorder="1"/>
    <xf numFmtId="3" fontId="23" fillId="5" borderId="44" xfId="2" applyNumberFormat="1" applyFont="1" applyFill="1" applyBorder="1"/>
    <xf numFmtId="0" fontId="18" fillId="0" borderId="17" xfId="2" applyFont="1" applyBorder="1" applyAlignment="1">
      <alignment vertical="center"/>
    </xf>
    <xf numFmtId="3" fontId="19" fillId="0" borderId="38" xfId="2" applyNumberFormat="1" applyFont="1" applyBorder="1" applyAlignment="1">
      <alignment vertical="center"/>
    </xf>
    <xf numFmtId="0" fontId="19" fillId="0" borderId="26" xfId="2" applyFont="1" applyBorder="1" applyAlignment="1">
      <alignment horizontal="center" vertical="center"/>
    </xf>
    <xf numFmtId="0" fontId="19" fillId="0" borderId="14" xfId="2" applyFont="1" applyBorder="1" applyAlignment="1">
      <alignment horizontal="center" vertical="center"/>
    </xf>
    <xf numFmtId="0" fontId="19" fillId="0" borderId="4" xfId="2" applyFont="1" applyBorder="1" applyAlignment="1">
      <alignment horizontal="center" vertical="center"/>
    </xf>
    <xf numFmtId="0" fontId="20" fillId="0" borderId="45" xfId="2" applyFont="1" applyBorder="1" applyAlignment="1">
      <alignment vertical="center"/>
    </xf>
    <xf numFmtId="0" fontId="18" fillId="0" borderId="5" xfId="2" applyFont="1" applyBorder="1" applyAlignment="1">
      <alignment vertical="center"/>
    </xf>
    <xf numFmtId="3" fontId="19" fillId="0" borderId="45" xfId="3" applyNumberFormat="1" applyFont="1" applyBorder="1" applyAlignment="1">
      <alignment vertical="center"/>
    </xf>
    <xf numFmtId="3" fontId="19" fillId="3" borderId="5" xfId="3" applyNumberFormat="1" applyFont="1" applyFill="1" applyBorder="1" applyAlignment="1">
      <alignment vertical="center"/>
    </xf>
    <xf numFmtId="3" fontId="19" fillId="0" borderId="26" xfId="3" applyNumberFormat="1" applyFont="1" applyBorder="1" applyAlignment="1">
      <alignment vertical="center"/>
    </xf>
    <xf numFmtId="3" fontId="19" fillId="0" borderId="46" xfId="3" applyNumberFormat="1" applyFont="1" applyBorder="1" applyAlignment="1">
      <alignment vertical="center"/>
    </xf>
    <xf numFmtId="3" fontId="22" fillId="3" borderId="46" xfId="3" applyNumberFormat="1" applyFont="1" applyFill="1" applyBorder="1"/>
    <xf numFmtId="3" fontId="23" fillId="5" borderId="47" xfId="2" applyNumberFormat="1" applyFont="1" applyFill="1" applyBorder="1"/>
    <xf numFmtId="3" fontId="19" fillId="0" borderId="39" xfId="3" applyNumberFormat="1" applyFont="1" applyBorder="1" applyAlignment="1">
      <alignment vertical="center"/>
    </xf>
    <xf numFmtId="3" fontId="19" fillId="3" borderId="10" xfId="3" applyNumberFormat="1" applyFont="1" applyFill="1" applyBorder="1" applyAlignment="1">
      <alignment vertical="center"/>
    </xf>
    <xf numFmtId="3" fontId="19" fillId="0" borderId="37" xfId="3" applyNumberFormat="1" applyFont="1" applyBorder="1" applyAlignment="1">
      <alignment vertical="center"/>
    </xf>
    <xf numFmtId="3" fontId="19" fillId="0" borderId="40" xfId="3" applyNumberFormat="1" applyFont="1" applyBorder="1" applyAlignment="1">
      <alignment vertical="center"/>
    </xf>
    <xf numFmtId="3" fontId="19" fillId="0" borderId="21" xfId="0" applyNumberFormat="1" applyFont="1" applyBorder="1">
      <alignment vertical="center"/>
    </xf>
    <xf numFmtId="3" fontId="22" fillId="3" borderId="21" xfId="3" applyNumberFormat="1" applyFont="1" applyFill="1" applyBorder="1"/>
    <xf numFmtId="0" fontId="19" fillId="0" borderId="37" xfId="2" applyFont="1" applyBorder="1" applyAlignment="1">
      <alignment horizontal="center"/>
    </xf>
    <xf numFmtId="0" fontId="19" fillId="0" borderId="15" xfId="2" applyFont="1" applyBorder="1" applyAlignment="1">
      <alignment horizontal="center"/>
    </xf>
    <xf numFmtId="0" fontId="19" fillId="0" borderId="9" xfId="2" applyFont="1" applyBorder="1" applyAlignment="1">
      <alignment horizontal="center"/>
    </xf>
    <xf numFmtId="0" fontId="20" fillId="0" borderId="37" xfId="2" applyFont="1" applyBorder="1"/>
    <xf numFmtId="0" fontId="18" fillId="0" borderId="15" xfId="2" applyFont="1" applyBorder="1"/>
    <xf numFmtId="0" fontId="18" fillId="0" borderId="9" xfId="2" applyFont="1" applyBorder="1"/>
    <xf numFmtId="3" fontId="19" fillId="0" borderId="43" xfId="0" applyNumberFormat="1" applyFont="1" applyBorder="1">
      <alignment vertical="center"/>
    </xf>
    <xf numFmtId="3" fontId="22" fillId="3" borderId="43" xfId="0" applyNumberFormat="1" applyFont="1" applyFill="1" applyBorder="1">
      <alignment vertical="center"/>
    </xf>
    <xf numFmtId="3" fontId="19" fillId="0" borderId="10" xfId="2" applyNumberFormat="1" applyFont="1" applyBorder="1"/>
    <xf numFmtId="0" fontId="20" fillId="0" borderId="41" xfId="2" applyFont="1" applyBorder="1" applyAlignment="1">
      <alignment vertical="center"/>
    </xf>
    <xf numFmtId="0" fontId="18" fillId="0" borderId="1" xfId="2" applyFont="1" applyBorder="1" applyAlignment="1">
      <alignment vertical="center"/>
    </xf>
    <xf numFmtId="0" fontId="18" fillId="0" borderId="16" xfId="2" applyFont="1" applyBorder="1" applyAlignment="1">
      <alignment vertical="center"/>
    </xf>
    <xf numFmtId="3" fontId="19" fillId="0" borderId="17" xfId="2" applyNumberFormat="1" applyFont="1" applyBorder="1" applyAlignment="1">
      <alignment vertical="center"/>
    </xf>
    <xf numFmtId="0" fontId="20" fillId="0" borderId="26" xfId="2" applyFont="1" applyBorder="1" applyAlignment="1">
      <alignment vertical="center"/>
    </xf>
    <xf numFmtId="0" fontId="18" fillId="0" borderId="14" xfId="2" applyFont="1" applyBorder="1" applyAlignment="1">
      <alignment vertical="center"/>
    </xf>
    <xf numFmtId="0" fontId="18" fillId="0" borderId="4" xfId="2" applyFont="1" applyBorder="1" applyAlignment="1">
      <alignment vertical="center"/>
    </xf>
    <xf numFmtId="0" fontId="20" fillId="0" borderId="37" xfId="2" applyFont="1" applyBorder="1" applyAlignment="1">
      <alignment vertical="center"/>
    </xf>
    <xf numFmtId="0" fontId="18" fillId="0" borderId="15" xfId="2" applyFont="1" applyBorder="1" applyAlignment="1">
      <alignment vertical="center"/>
    </xf>
    <xf numFmtId="0" fontId="18" fillId="0" borderId="9" xfId="2" applyFont="1" applyBorder="1" applyAlignment="1">
      <alignment vertical="center"/>
    </xf>
    <xf numFmtId="3" fontId="19" fillId="0" borderId="28" xfId="3" applyNumberFormat="1" applyFont="1" applyBorder="1" applyAlignment="1">
      <alignment vertical="center"/>
    </xf>
    <xf numFmtId="3" fontId="19" fillId="0" borderId="10" xfId="2" applyNumberFormat="1" applyFont="1" applyBorder="1" applyAlignment="1">
      <alignment vertical="center"/>
    </xf>
    <xf numFmtId="3" fontId="22" fillId="3" borderId="49" xfId="3" applyNumberFormat="1" applyFont="1" applyFill="1" applyBorder="1"/>
    <xf numFmtId="3" fontId="19" fillId="0" borderId="5" xfId="2" applyNumberFormat="1" applyFont="1" applyBorder="1" applyAlignment="1">
      <alignment vertical="center"/>
    </xf>
    <xf numFmtId="0" fontId="18" fillId="4" borderId="36" xfId="2" applyFont="1" applyFill="1" applyBorder="1" applyAlignment="1">
      <alignment vertical="center"/>
    </xf>
    <xf numFmtId="0" fontId="18" fillId="4" borderId="50" xfId="2" applyFont="1" applyFill="1" applyBorder="1" applyAlignment="1">
      <alignment vertical="center"/>
    </xf>
    <xf numFmtId="3" fontId="19" fillId="3" borderId="17" xfId="2" applyNumberFormat="1" applyFont="1" applyFill="1" applyBorder="1" applyAlignment="1">
      <alignment vertical="center"/>
    </xf>
    <xf numFmtId="3" fontId="19" fillId="0" borderId="51" xfId="0" applyNumberFormat="1" applyFont="1" applyBorder="1" applyAlignment="1"/>
    <xf numFmtId="3" fontId="19" fillId="0" borderId="38" xfId="0" applyNumberFormat="1" applyFont="1" applyBorder="1">
      <alignment vertical="center"/>
    </xf>
    <xf numFmtId="0" fontId="19" fillId="0" borderId="52" xfId="2" applyFont="1" applyBorder="1" applyAlignment="1">
      <alignment horizontal="center" vertical="top"/>
    </xf>
    <xf numFmtId="0" fontId="19" fillId="0" borderId="53" xfId="2" applyFont="1" applyBorder="1" applyAlignment="1">
      <alignment horizontal="center" vertical="top"/>
    </xf>
    <xf numFmtId="0" fontId="19" fillId="0" borderId="54" xfId="2" applyFont="1" applyBorder="1" applyAlignment="1">
      <alignment horizontal="center" vertical="top"/>
    </xf>
    <xf numFmtId="0" fontId="20" fillId="0" borderId="52" xfId="2" applyFont="1" applyBorder="1" applyAlignment="1">
      <alignment vertical="top"/>
    </xf>
    <xf numFmtId="0" fontId="18" fillId="0" borderId="53" xfId="2" applyFont="1" applyBorder="1" applyAlignment="1">
      <alignment vertical="top"/>
    </xf>
    <xf numFmtId="0" fontId="18" fillId="0" borderId="54" xfId="2" applyFont="1" applyBorder="1" applyAlignment="1">
      <alignment vertical="top"/>
    </xf>
    <xf numFmtId="3" fontId="19" fillId="0" borderId="55" xfId="2" applyNumberFormat="1" applyFont="1" applyBorder="1" applyAlignment="1">
      <alignment vertical="top"/>
    </xf>
    <xf numFmtId="3" fontId="19" fillId="0" borderId="13" xfId="2" applyNumberFormat="1" applyFont="1" applyBorder="1" applyAlignment="1">
      <alignment vertical="top"/>
    </xf>
    <xf numFmtId="3" fontId="19" fillId="3" borderId="56" xfId="3" applyNumberFormat="1" applyFont="1" applyFill="1" applyBorder="1" applyAlignment="1">
      <alignment vertical="top"/>
    </xf>
    <xf numFmtId="3" fontId="19" fillId="0" borderId="52" xfId="3" applyNumberFormat="1" applyFont="1" applyBorder="1" applyAlignment="1">
      <alignment vertical="top"/>
    </xf>
    <xf numFmtId="3" fontId="19" fillId="0" borderId="49" xfId="3" applyNumberFormat="1" applyFont="1" applyBorder="1" applyAlignment="1">
      <alignment vertical="top"/>
    </xf>
    <xf numFmtId="3" fontId="19" fillId="0" borderId="12" xfId="0" applyNumberFormat="1" applyFont="1" applyBorder="1">
      <alignment vertical="center"/>
    </xf>
    <xf numFmtId="3" fontId="19" fillId="0" borderId="56" xfId="2" applyNumberFormat="1" applyFont="1" applyBorder="1" applyAlignment="1">
      <alignment vertical="top"/>
    </xf>
    <xf numFmtId="3" fontId="22" fillId="4" borderId="52" xfId="2" applyNumberFormat="1" applyFont="1" applyFill="1" applyBorder="1" applyAlignment="1">
      <alignment vertical="center"/>
    </xf>
    <xf numFmtId="3" fontId="22" fillId="4" borderId="12" xfId="2" applyNumberFormat="1" applyFont="1" applyFill="1" applyBorder="1" applyAlignment="1">
      <alignment vertical="center"/>
    </xf>
    <xf numFmtId="3" fontId="22" fillId="4" borderId="32" xfId="2" applyNumberFormat="1" applyFont="1" applyFill="1" applyBorder="1" applyAlignment="1">
      <alignment vertical="center"/>
    </xf>
    <xf numFmtId="3" fontId="19" fillId="0" borderId="0" xfId="3" applyNumberFormat="1" applyFont="1" applyAlignment="1">
      <alignment vertical="center"/>
    </xf>
    <xf numFmtId="3" fontId="19" fillId="0" borderId="0" xfId="2" applyNumberFormat="1" applyFont="1"/>
    <xf numFmtId="0" fontId="10" fillId="0" borderId="1" xfId="0" applyFont="1" applyBorder="1" applyAlignment="1">
      <alignment horizontal="center" vertical="center" wrapText="1"/>
    </xf>
    <xf numFmtId="0" fontId="2" fillId="0" borderId="1" xfId="0" applyFont="1" applyBorder="1">
      <alignment vertical="center"/>
    </xf>
    <xf numFmtId="0" fontId="8" fillId="0" borderId="1" xfId="0" applyFont="1" applyBorder="1" applyAlignment="1">
      <alignment horizontal="justify" vertical="top" wrapText="1"/>
    </xf>
    <xf numFmtId="0" fontId="5" fillId="0" borderId="1" xfId="0" applyFont="1" applyBorder="1">
      <alignment vertical="center"/>
    </xf>
    <xf numFmtId="164" fontId="25" fillId="6" borderId="1" xfId="4" applyNumberFormat="1" applyFont="1" applyFill="1" applyBorder="1" applyAlignment="1">
      <alignment horizontal="center" vertical="center"/>
    </xf>
    <xf numFmtId="41" fontId="25" fillId="6" borderId="1" xfId="4" applyFont="1" applyFill="1" applyBorder="1" applyAlignment="1">
      <alignment horizontal="center" vertical="center" wrapText="1"/>
    </xf>
    <xf numFmtId="37" fontId="13" fillId="0" borderId="1" xfId="4" applyNumberFormat="1" applyFont="1" applyBorder="1" applyAlignment="1">
      <alignment horizontal="center" vertical="center" wrapText="1"/>
    </xf>
    <xf numFmtId="41" fontId="13" fillId="7" borderId="1" xfId="4" applyFont="1" applyFill="1" applyBorder="1" applyAlignment="1">
      <alignment horizontal="center" vertical="center"/>
    </xf>
    <xf numFmtId="41" fontId="13" fillId="0" borderId="1" xfId="4" applyFont="1" applyBorder="1" applyAlignment="1">
      <alignment horizontal="center" vertical="center" wrapText="1"/>
    </xf>
    <xf numFmtId="14" fontId="13" fillId="0" borderId="1" xfId="4" applyNumberFormat="1" applyFont="1" applyBorder="1" applyAlignment="1">
      <alignment horizontal="center" vertical="center" wrapText="1"/>
    </xf>
    <xf numFmtId="13" fontId="13" fillId="0" borderId="1" xfId="4" applyNumberFormat="1" applyFont="1" applyBorder="1" applyAlignment="1">
      <alignment horizontal="center" vertical="center" wrapText="1"/>
    </xf>
    <xf numFmtId="37" fontId="13" fillId="0" borderId="1" xfId="4" applyNumberFormat="1" applyFont="1" applyBorder="1" applyAlignment="1">
      <alignment horizontal="center" vertical="center"/>
    </xf>
    <xf numFmtId="37" fontId="13" fillId="0" borderId="1" xfId="4" applyNumberFormat="1" applyFont="1" applyFill="1" applyBorder="1" applyAlignment="1">
      <alignment horizontal="center" vertical="center"/>
    </xf>
    <xf numFmtId="41" fontId="13" fillId="0" borderId="1" xfId="4" applyFont="1" applyFill="1" applyBorder="1" applyAlignment="1">
      <alignment horizontal="center" vertical="center"/>
    </xf>
    <xf numFmtId="41" fontId="13" fillId="0" borderId="1" xfId="4" applyFont="1" applyFill="1" applyBorder="1" applyAlignment="1">
      <alignment horizontal="center" vertical="center" wrapText="1"/>
    </xf>
    <xf numFmtId="14" fontId="13" fillId="0" borderId="1" xfId="4" applyNumberFormat="1" applyFont="1" applyFill="1" applyBorder="1" applyAlignment="1">
      <alignment horizontal="center" vertical="center" wrapText="1"/>
    </xf>
    <xf numFmtId="37" fontId="13" fillId="0" borderId="1" xfId="4"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applyBorder="1">
      <alignment vertical="center"/>
    </xf>
    <xf numFmtId="0" fontId="2" fillId="0" borderId="0" xfId="0" applyFont="1" applyBorder="1">
      <alignment vertical="center"/>
    </xf>
    <xf numFmtId="0" fontId="19" fillId="0" borderId="1" xfId="0" applyFont="1" applyBorder="1" applyAlignment="1">
      <alignment vertical="center" wrapText="1"/>
    </xf>
    <xf numFmtId="0" fontId="8" fillId="6" borderId="1" xfId="0" applyFont="1" applyFill="1" applyBorder="1" applyAlignment="1">
      <alignment horizontal="left" vertical="center"/>
    </xf>
    <xf numFmtId="0" fontId="5" fillId="6" borderId="1" xfId="0" applyFont="1" applyFill="1" applyBorder="1">
      <alignment vertical="center"/>
    </xf>
    <xf numFmtId="0" fontId="5" fillId="6" borderId="1" xfId="0" applyFont="1" applyFill="1" applyBorder="1" applyAlignment="1">
      <alignment horizontal="center" vertical="center" wrapText="1"/>
    </xf>
    <xf numFmtId="0" fontId="10" fillId="0" borderId="1" xfId="0" applyFont="1" applyBorder="1" applyAlignment="1">
      <alignment horizontal="lef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horizontal="center" vertical="center"/>
    </xf>
    <xf numFmtId="0" fontId="20" fillId="0" borderId="42" xfId="2" applyFont="1" applyBorder="1" applyAlignment="1">
      <alignment vertical="center"/>
    </xf>
    <xf numFmtId="0" fontId="20" fillId="0" borderId="38" xfId="2" applyFont="1" applyBorder="1" applyAlignment="1">
      <alignment vertical="center"/>
    </xf>
    <xf numFmtId="0" fontId="20" fillId="0" borderId="10" xfId="2" applyFont="1" applyBorder="1" applyAlignment="1">
      <alignment vertical="center"/>
    </xf>
    <xf numFmtId="0" fontId="10" fillId="0" borderId="1" xfId="0" applyFont="1" applyBorder="1" applyAlignment="1">
      <alignment horizontal="center" vertical="center" wrapText="1"/>
    </xf>
    <xf numFmtId="3" fontId="31" fillId="4" borderId="30" xfId="2" applyNumberFormat="1" applyFont="1" applyFill="1" applyBorder="1" applyAlignment="1">
      <alignment horizontal="center" vertical="center"/>
    </xf>
    <xf numFmtId="3" fontId="31" fillId="4" borderId="12" xfId="2" applyNumberFormat="1" applyFont="1" applyFill="1" applyBorder="1" applyAlignment="1">
      <alignment vertical="center"/>
    </xf>
    <xf numFmtId="3" fontId="31" fillId="4" borderId="31" xfId="2" applyNumberFormat="1" applyFont="1" applyFill="1" applyBorder="1" applyAlignment="1">
      <alignment horizontal="center" vertical="center"/>
    </xf>
    <xf numFmtId="3" fontId="31" fillId="4" borderId="33" xfId="2" applyNumberFormat="1" applyFont="1" applyFill="1" applyBorder="1" applyAlignment="1">
      <alignment horizontal="center" vertical="center"/>
    </xf>
    <xf numFmtId="3" fontId="31" fillId="4" borderId="34" xfId="2" applyNumberFormat="1" applyFont="1" applyFill="1" applyBorder="1" applyAlignment="1">
      <alignment horizontal="center" vertical="center"/>
    </xf>
    <xf numFmtId="3" fontId="31" fillId="4" borderId="35" xfId="2" applyNumberFormat="1" applyFont="1" applyFill="1" applyBorder="1" applyAlignment="1">
      <alignment horizontal="center" vertical="center"/>
    </xf>
    <xf numFmtId="3" fontId="31" fillId="4" borderId="36" xfId="2" applyNumberFormat="1" applyFont="1" applyFill="1" applyBorder="1" applyAlignment="1">
      <alignment horizontal="center" vertical="center"/>
    </xf>
    <xf numFmtId="0" fontId="33" fillId="4" borderId="30" xfId="2" applyFont="1" applyFill="1" applyBorder="1" applyAlignment="1">
      <alignment vertical="center"/>
    </xf>
    <xf numFmtId="3" fontId="31" fillId="4" borderId="30" xfId="2" applyNumberFormat="1" applyFont="1" applyFill="1" applyBorder="1" applyAlignment="1">
      <alignment vertical="center"/>
    </xf>
    <xf numFmtId="3" fontId="31" fillId="4" borderId="31" xfId="2" applyNumberFormat="1" applyFont="1" applyFill="1" applyBorder="1" applyAlignment="1">
      <alignment vertical="center"/>
    </xf>
    <xf numFmtId="3" fontId="31" fillId="4" borderId="33" xfId="2" applyNumberFormat="1" applyFont="1" applyFill="1" applyBorder="1" applyAlignment="1">
      <alignment vertical="center"/>
    </xf>
    <xf numFmtId="3" fontId="31" fillId="4" borderId="32" xfId="2" applyNumberFormat="1" applyFont="1" applyFill="1" applyBorder="1" applyAlignment="1">
      <alignment vertical="center"/>
    </xf>
    <xf numFmtId="3" fontId="31" fillId="4" borderId="35" xfId="2" applyNumberFormat="1" applyFont="1" applyFill="1" applyBorder="1" applyAlignment="1">
      <alignment vertical="center"/>
    </xf>
    <xf numFmtId="3" fontId="34" fillId="0" borderId="10" xfId="2" applyNumberFormat="1" applyFont="1" applyBorder="1"/>
    <xf numFmtId="3" fontId="34" fillId="0" borderId="17" xfId="2" applyNumberFormat="1" applyFont="1" applyBorder="1"/>
    <xf numFmtId="3" fontId="34" fillId="0" borderId="5" xfId="2" applyNumberFormat="1" applyFont="1" applyBorder="1"/>
    <xf numFmtId="3" fontId="31" fillId="4" borderId="30" xfId="3" applyNumberFormat="1" applyFont="1" applyFill="1" applyBorder="1" applyAlignment="1">
      <alignment vertical="center"/>
    </xf>
    <xf numFmtId="3" fontId="31" fillId="4" borderId="12" xfId="3" applyNumberFormat="1" applyFont="1" applyFill="1" applyBorder="1" applyAlignment="1">
      <alignment vertical="center"/>
    </xf>
    <xf numFmtId="3" fontId="31" fillId="4" borderId="31" xfId="3" applyNumberFormat="1" applyFont="1" applyFill="1" applyBorder="1" applyAlignment="1">
      <alignment vertical="center"/>
    </xf>
    <xf numFmtId="3" fontId="31" fillId="4" borderId="33" xfId="3" applyNumberFormat="1" applyFont="1" applyFill="1" applyBorder="1" applyAlignment="1">
      <alignment vertical="center"/>
    </xf>
    <xf numFmtId="3" fontId="31" fillId="4" borderId="32" xfId="3" applyNumberFormat="1" applyFont="1" applyFill="1" applyBorder="1" applyAlignment="1">
      <alignment vertical="center"/>
    </xf>
    <xf numFmtId="3" fontId="31" fillId="4" borderId="48" xfId="3" applyNumberFormat="1" applyFont="1" applyFill="1" applyBorder="1" applyAlignment="1">
      <alignment vertical="center"/>
    </xf>
    <xf numFmtId="3" fontId="32" fillId="4" borderId="35" xfId="3" applyNumberFormat="1" applyFont="1" applyFill="1" applyBorder="1" applyAlignment="1">
      <alignment vertical="center"/>
    </xf>
    <xf numFmtId="3" fontId="15" fillId="0" borderId="10" xfId="2" applyNumberFormat="1" applyBorder="1"/>
    <xf numFmtId="3" fontId="19" fillId="0" borderId="41" xfId="3" applyNumberFormat="1" applyFont="1" applyBorder="1"/>
    <xf numFmtId="3" fontId="19" fillId="0" borderId="11" xfId="3" applyNumberFormat="1" applyFont="1" applyBorder="1"/>
    <xf numFmtId="3" fontId="31" fillId="4" borderId="27" xfId="3" applyNumberFormat="1" applyFont="1" applyFill="1" applyBorder="1" applyAlignment="1">
      <alignment vertical="center"/>
    </xf>
    <xf numFmtId="3" fontId="31" fillId="4" borderId="35" xfId="3" applyNumberFormat="1" applyFont="1" applyFill="1" applyBorder="1" applyAlignment="1">
      <alignment vertical="center"/>
    </xf>
    <xf numFmtId="0" fontId="29" fillId="4" borderId="30" xfId="2" applyFont="1" applyFill="1" applyBorder="1" applyAlignment="1">
      <alignment vertical="center"/>
    </xf>
    <xf numFmtId="0" fontId="15" fillId="0" borderId="0" xfId="2"/>
    <xf numFmtId="3" fontId="15" fillId="0" borderId="0" xfId="2" applyNumberFormat="1"/>
    <xf numFmtId="3" fontId="22" fillId="5" borderId="12" xfId="2" applyNumberFormat="1" applyFont="1" applyFill="1" applyBorder="1" applyAlignment="1">
      <alignment vertical="center"/>
    </xf>
    <xf numFmtId="3" fontId="22" fillId="5" borderId="12" xfId="2" applyNumberFormat="1" applyFont="1" applyFill="1" applyBorder="1"/>
    <xf numFmtId="37" fontId="13" fillId="7" borderId="1" xfId="4" applyNumberFormat="1" applyFont="1" applyFill="1" applyBorder="1" applyAlignment="1">
      <alignment horizontal="center" vertical="center"/>
    </xf>
    <xf numFmtId="41" fontId="13" fillId="7" borderId="1" xfId="4" applyFont="1" applyFill="1" applyBorder="1" applyAlignment="1">
      <alignment horizontal="center" vertical="center" wrapText="1"/>
    </xf>
    <xf numFmtId="14" fontId="13" fillId="7" borderId="1" xfId="4" applyNumberFormat="1" applyFont="1" applyFill="1" applyBorder="1" applyAlignment="1">
      <alignment horizontal="center" vertical="center" wrapText="1"/>
    </xf>
    <xf numFmtId="0" fontId="8" fillId="7" borderId="0" xfId="0" applyFont="1" applyFill="1">
      <alignment vertical="center"/>
    </xf>
    <xf numFmtId="0" fontId="10" fillId="0" borderId="15" xfId="0" applyFont="1" applyBorder="1" applyAlignment="1">
      <alignment horizontal="center" vertical="center"/>
    </xf>
    <xf numFmtId="0" fontId="0" fillId="0" borderId="15" xfId="0" applyBorder="1" applyAlignment="1">
      <alignment horizontal="center" vertical="center"/>
    </xf>
    <xf numFmtId="0" fontId="0" fillId="9" borderId="1" xfId="0" applyFill="1" applyBorder="1">
      <alignment vertical="center"/>
    </xf>
    <xf numFmtId="0" fontId="10" fillId="0" borderId="0" xfId="0" applyFont="1" applyAlignment="1">
      <alignment horizontal="center" vertical="center"/>
    </xf>
    <xf numFmtId="9" fontId="10" fillId="0" borderId="1" xfId="0" applyNumberFormat="1" applyFont="1" applyBorder="1" applyAlignment="1">
      <alignment horizontal="center" vertical="center"/>
    </xf>
    <xf numFmtId="0" fontId="14" fillId="0" borderId="1" xfId="1" applyBorder="1" applyAlignment="1">
      <alignment vertical="center" wrapText="1"/>
    </xf>
    <xf numFmtId="0" fontId="10" fillId="0" borderId="1" xfId="0" applyFont="1" applyBorder="1" applyAlignment="1">
      <alignment horizontal="justify" vertical="center"/>
    </xf>
    <xf numFmtId="0" fontId="10" fillId="0" borderId="0" xfId="0" applyFont="1" applyAlignment="1">
      <alignment vertical="center" wrapText="1"/>
    </xf>
    <xf numFmtId="0" fontId="0" fillId="9" borderId="0" xfId="0" applyFill="1">
      <alignment vertical="center"/>
    </xf>
    <xf numFmtId="14" fontId="35" fillId="0" borderId="0" xfId="0" applyNumberFormat="1" applyFont="1" applyAlignment="1">
      <alignment horizontal="center" vertical="center"/>
    </xf>
    <xf numFmtId="0" fontId="1" fillId="3" borderId="1" xfId="0" applyFont="1" applyFill="1" applyBorder="1">
      <alignment vertical="center"/>
    </xf>
    <xf numFmtId="0" fontId="0" fillId="3" borderId="2" xfId="0" applyFill="1" applyBorder="1" applyAlignment="1">
      <alignment vertical="center" wrapText="1"/>
    </xf>
    <xf numFmtId="0" fontId="0" fillId="3" borderId="3" xfId="0" applyFill="1" applyBorder="1" applyAlignment="1">
      <alignment horizontal="center" vertical="center" wrapText="1"/>
    </xf>
    <xf numFmtId="0" fontId="1" fillId="3" borderId="1" xfId="0" applyFont="1" applyFill="1" applyBorder="1" applyAlignment="1">
      <alignment vertical="center" wrapText="1"/>
    </xf>
    <xf numFmtId="0" fontId="22" fillId="6" borderId="0" xfId="0" applyFont="1" applyFill="1" applyAlignment="1">
      <alignment horizontal="center" vertical="center"/>
    </xf>
    <xf numFmtId="0" fontId="1" fillId="3" borderId="0" xfId="0" applyFont="1" applyFill="1" applyAlignment="1">
      <alignment horizontal="center" vertical="center" wrapText="1"/>
    </xf>
    <xf numFmtId="0" fontId="5" fillId="3" borderId="1" xfId="0" applyFont="1" applyFill="1" applyBorder="1" applyAlignment="1">
      <alignment horizontal="center" vertical="center"/>
    </xf>
    <xf numFmtId="0" fontId="0" fillId="3" borderId="3" xfId="0" applyFill="1" applyBorder="1" applyAlignment="1">
      <alignment vertical="center" wrapText="1"/>
    </xf>
    <xf numFmtId="0" fontId="1" fillId="3" borderId="1" xfId="0" applyFont="1" applyFill="1" applyBorder="1" applyAlignment="1">
      <alignment horizontal="center" vertical="center"/>
    </xf>
    <xf numFmtId="0" fontId="6" fillId="0" borderId="0" xfId="0" applyFont="1" applyAlignment="1">
      <alignment horizontal="center" vertical="center"/>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14" fillId="0" borderId="1" xfId="1" applyBorder="1" applyAlignment="1">
      <alignment horizontal="left" vertical="center"/>
    </xf>
    <xf numFmtId="0" fontId="10" fillId="0" borderId="1" xfId="0" applyFont="1" applyBorder="1" applyAlignment="1">
      <alignment horizontal="center" vertical="center" wrapText="1"/>
    </xf>
    <xf numFmtId="0" fontId="14" fillId="0" borderId="1" xfId="1" applyBorder="1" applyAlignment="1">
      <alignment horizontal="center" vertical="center"/>
    </xf>
    <xf numFmtId="0" fontId="0" fillId="0" borderId="1" xfId="0" applyFill="1" applyBorder="1" applyAlignment="1">
      <alignment horizontal="center" vertical="center"/>
    </xf>
    <xf numFmtId="0" fontId="10" fillId="0" borderId="14" xfId="0" applyFont="1" applyBorder="1" applyAlignment="1">
      <alignment horizontal="center" vertical="center"/>
    </xf>
    <xf numFmtId="0" fontId="10" fillId="0" borderId="61" xfId="0" applyFont="1" applyBorder="1" applyAlignment="1">
      <alignment horizontal="center" vertical="center"/>
    </xf>
    <xf numFmtId="0" fontId="10" fillId="0" borderId="15" xfId="0" applyFont="1" applyBorder="1" applyAlignment="1">
      <alignment horizontal="center" vertical="center"/>
    </xf>
    <xf numFmtId="0" fontId="0" fillId="0" borderId="14"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16" fillId="3" borderId="25" xfId="2" applyFont="1" applyFill="1" applyBorder="1" applyAlignment="1">
      <alignment horizontal="center" vertical="center" wrapText="1"/>
    </xf>
    <xf numFmtId="0" fontId="16" fillId="3" borderId="8"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29" fillId="4" borderId="30" xfId="2" applyFont="1" applyFill="1" applyBorder="1" applyAlignment="1">
      <alignment horizontal="center" vertical="center"/>
    </xf>
    <xf numFmtId="0" fontId="29" fillId="4" borderId="31" xfId="2" applyFont="1" applyFill="1" applyBorder="1" applyAlignment="1">
      <alignment horizontal="center" vertical="center"/>
    </xf>
    <xf numFmtId="0" fontId="29" fillId="4" borderId="32" xfId="2" applyFont="1" applyFill="1" applyBorder="1" applyAlignment="1">
      <alignment horizontal="center" vertical="center"/>
    </xf>
    <xf numFmtId="0" fontId="30" fillId="4" borderId="31" xfId="2" applyFont="1" applyFill="1" applyBorder="1" applyAlignment="1">
      <alignment vertical="center" wrapText="1"/>
    </xf>
    <xf numFmtId="0" fontId="0" fillId="0" borderId="1" xfId="0" applyBorder="1" applyAlignment="1">
      <alignment horizontal="left" vertical="center"/>
    </xf>
    <xf numFmtId="0" fontId="14" fillId="0" borderId="16" xfId="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6" fillId="3" borderId="22" xfId="2" applyFont="1" applyFill="1" applyBorder="1" applyAlignment="1">
      <alignment vertical="center"/>
    </xf>
    <xf numFmtId="0" fontId="16" fillId="3" borderId="0" xfId="2" applyFont="1" applyFill="1" applyAlignment="1">
      <alignment vertical="center"/>
    </xf>
    <xf numFmtId="0" fontId="0" fillId="9" borderId="1" xfId="0"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14" fillId="0" borderId="17" xfId="1" applyBorder="1" applyAlignment="1">
      <alignment horizontal="center" vertical="center"/>
    </xf>
    <xf numFmtId="0" fontId="14" fillId="0" borderId="18" xfId="1" applyBorder="1" applyAlignment="1">
      <alignment horizontal="center" vertical="center"/>
    </xf>
    <xf numFmtId="3" fontId="22" fillId="5" borderId="30" xfId="2" applyNumberFormat="1" applyFont="1" applyFill="1" applyBorder="1" applyAlignment="1">
      <alignment horizontal="center" vertical="center" wrapText="1"/>
    </xf>
    <xf numFmtId="3" fontId="22" fillId="5" borderId="32" xfId="2" applyNumberFormat="1" applyFont="1" applyFill="1" applyBorder="1" applyAlignment="1">
      <alignment horizontal="center" vertical="center" wrapText="1"/>
    </xf>
    <xf numFmtId="0" fontId="16" fillId="3" borderId="59" xfId="2" applyFont="1" applyFill="1" applyBorder="1" applyAlignment="1">
      <alignment horizontal="center" vertical="center" wrapText="1"/>
    </xf>
    <xf numFmtId="0" fontId="16" fillId="3" borderId="60" xfId="2" applyFont="1" applyFill="1" applyBorder="1" applyAlignment="1">
      <alignment horizontal="center" vertical="center" wrapText="1"/>
    </xf>
    <xf numFmtId="0" fontId="20" fillId="0" borderId="42" xfId="2" applyFont="1" applyBorder="1" applyAlignment="1">
      <alignment vertical="center"/>
    </xf>
    <xf numFmtId="0" fontId="20" fillId="0" borderId="17" xfId="2" applyFont="1" applyBorder="1" applyAlignment="1">
      <alignment vertical="center"/>
    </xf>
    <xf numFmtId="0" fontId="32" fillId="4" borderId="30" xfId="2" applyFont="1" applyFill="1" applyBorder="1" applyAlignment="1">
      <alignment horizontal="center" vertical="center"/>
    </xf>
    <xf numFmtId="0" fontId="32" fillId="4" borderId="31" xfId="2" applyFont="1" applyFill="1" applyBorder="1" applyAlignment="1">
      <alignment horizontal="center" vertical="center"/>
    </xf>
    <xf numFmtId="0" fontId="32" fillId="4" borderId="32" xfId="2" applyFont="1" applyFill="1" applyBorder="1" applyAlignment="1">
      <alignment horizontal="center" vertical="center"/>
    </xf>
    <xf numFmtId="0" fontId="20" fillId="0" borderId="38" xfId="2" applyFont="1" applyBorder="1" applyAlignment="1">
      <alignment vertical="center"/>
    </xf>
    <xf numFmtId="0" fontId="20" fillId="0" borderId="10" xfId="2" applyFont="1" applyBorder="1" applyAlignment="1">
      <alignment vertical="center"/>
    </xf>
    <xf numFmtId="0" fontId="20" fillId="0" borderId="38" xfId="2" applyFont="1" applyBorder="1"/>
    <xf numFmtId="0" fontId="20" fillId="0" borderId="10" xfId="2" applyFont="1" applyBorder="1"/>
    <xf numFmtId="0" fontId="2"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0" fillId="0" borderId="5" xfId="0" applyFont="1" applyBorder="1" applyAlignment="1">
      <alignment horizontal="left" vertical="center"/>
    </xf>
    <xf numFmtId="0" fontId="14" fillId="0" borderId="1" xfId="1" applyBorder="1" applyAlignment="1">
      <alignment horizontal="center" vertical="center" wrapText="1"/>
    </xf>
    <xf numFmtId="0" fontId="16" fillId="4" borderId="57" xfId="2" applyFont="1" applyFill="1" applyBorder="1" applyAlignment="1">
      <alignment horizontal="center" vertical="center"/>
    </xf>
    <xf numFmtId="0" fontId="16" fillId="4" borderId="58" xfId="2" applyFont="1" applyFill="1" applyBorder="1" applyAlignment="1">
      <alignment horizontal="center" vertical="center"/>
    </xf>
    <xf numFmtId="0" fontId="8" fillId="8" borderId="16" xfId="0" applyFont="1" applyFill="1" applyBorder="1" applyAlignment="1">
      <alignment horizontal="center" vertical="center"/>
    </xf>
    <xf numFmtId="0" fontId="8" fillId="8" borderId="17" xfId="0" applyFont="1" applyFill="1" applyBorder="1" applyAlignment="1">
      <alignment horizontal="center" vertical="center"/>
    </xf>
    <xf numFmtId="0" fontId="8" fillId="8" borderId="18" xfId="0" applyFont="1" applyFill="1" applyBorder="1" applyAlignment="1">
      <alignment horizontal="center" vertical="center"/>
    </xf>
  </cellXfs>
  <cellStyles count="6">
    <cellStyle name="Hipervínculo" xfId="1" builtinId="8"/>
    <cellStyle name="Millares [0]" xfId="4" builtinId="6"/>
    <cellStyle name="Normal" xfId="0" builtinId="0"/>
    <cellStyle name="Normal 2" xfId="2" xr:uid="{EAE48A90-C405-4276-8DD2-2B44942A1268}"/>
    <cellStyle name="Normal 3" xfId="5" xr:uid="{6734A45E-7D82-4AF7-948A-61D464419B4A}"/>
    <cellStyle name="Normal_DTO-BNF-18959" xfId="3" xr:uid="{2433120A-C522-4774-8C14-EBD028133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Servicio Nacional</a:t>
            </a:r>
            <a:r>
              <a:rPr lang="es-MX" baseline="0"/>
              <a:t> de Promoción Profesional - </a:t>
            </a:r>
            <a:r>
              <a:rPr lang="es-MX"/>
              <a:t>Presupuesto</a:t>
            </a:r>
            <a:r>
              <a:rPr lang="es-MX" baseline="0"/>
              <a:t> 2020 por Niveles</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0346456692913389"/>
          <c:y val="0.17171296296296296"/>
          <c:w val="0.66226279756988415"/>
          <c:h val="0.61498432487605714"/>
        </c:manualLayout>
      </c:layout>
      <c:barChart>
        <c:barDir val="col"/>
        <c:grouping val="stacked"/>
        <c:varyColors val="0"/>
        <c:ser>
          <c:idx val="0"/>
          <c:order val="0"/>
          <c:tx>
            <c:strRef>
              <c:f>[1]Hoja2!$C$12</c:f>
              <c:strCache>
                <c:ptCount val="1"/>
                <c:pt idx="0">
                  <c:v>Obligado al 30/09/2020</c:v>
                </c:pt>
              </c:strCache>
            </c:strRef>
          </c:tx>
          <c:spPr>
            <a:solidFill>
              <a:schemeClr val="accent1"/>
            </a:solidFill>
            <a:ln>
              <a:noFill/>
            </a:ln>
            <a:effectLst/>
          </c:spPr>
          <c:invertIfNegative val="0"/>
          <c:cat>
            <c:numRef>
              <c:f>[1]Hoja2!$B$13:$B$18</c:f>
              <c:numCache>
                <c:formatCode>General</c:formatCode>
                <c:ptCount val="6"/>
                <c:pt idx="0">
                  <c:v>100</c:v>
                </c:pt>
                <c:pt idx="1">
                  <c:v>200</c:v>
                </c:pt>
                <c:pt idx="2">
                  <c:v>300</c:v>
                </c:pt>
                <c:pt idx="3">
                  <c:v>500</c:v>
                </c:pt>
                <c:pt idx="4">
                  <c:v>800</c:v>
                </c:pt>
                <c:pt idx="5">
                  <c:v>900</c:v>
                </c:pt>
              </c:numCache>
            </c:numRef>
          </c:cat>
          <c:val>
            <c:numRef>
              <c:f>[1]Hoja2!$C$13:$C$18</c:f>
              <c:numCache>
                <c:formatCode>General</c:formatCode>
                <c:ptCount val="6"/>
                <c:pt idx="0">
                  <c:v>59000132327</c:v>
                </c:pt>
                <c:pt idx="1">
                  <c:v>20214842472</c:v>
                </c:pt>
                <c:pt idx="2">
                  <c:v>1389517156</c:v>
                </c:pt>
                <c:pt idx="3">
                  <c:v>9386436820</c:v>
                </c:pt>
                <c:pt idx="4">
                  <c:v>1372830000</c:v>
                </c:pt>
                <c:pt idx="5">
                  <c:v>25034550</c:v>
                </c:pt>
              </c:numCache>
            </c:numRef>
          </c:val>
          <c:extLst>
            <c:ext xmlns:c16="http://schemas.microsoft.com/office/drawing/2014/chart" uri="{C3380CC4-5D6E-409C-BE32-E72D297353CC}">
              <c16:uniqueId val="{00000000-6470-472E-9754-D44DC891699D}"/>
            </c:ext>
          </c:extLst>
        </c:ser>
        <c:ser>
          <c:idx val="1"/>
          <c:order val="1"/>
          <c:tx>
            <c:strRef>
              <c:f>[1]Hoja2!$D$12</c:f>
              <c:strCache>
                <c:ptCount val="1"/>
                <c:pt idx="0">
                  <c:v>Saldo Disponible</c:v>
                </c:pt>
              </c:strCache>
            </c:strRef>
          </c:tx>
          <c:spPr>
            <a:solidFill>
              <a:schemeClr val="accent2"/>
            </a:solidFill>
            <a:ln>
              <a:noFill/>
            </a:ln>
            <a:effectLst/>
          </c:spPr>
          <c:invertIfNegative val="0"/>
          <c:cat>
            <c:numRef>
              <c:f>[1]Hoja2!$B$13:$B$18</c:f>
              <c:numCache>
                <c:formatCode>General</c:formatCode>
                <c:ptCount val="6"/>
                <c:pt idx="0">
                  <c:v>100</c:v>
                </c:pt>
                <c:pt idx="1">
                  <c:v>200</c:v>
                </c:pt>
                <c:pt idx="2">
                  <c:v>300</c:v>
                </c:pt>
                <c:pt idx="3">
                  <c:v>500</c:v>
                </c:pt>
                <c:pt idx="4">
                  <c:v>800</c:v>
                </c:pt>
                <c:pt idx="5">
                  <c:v>900</c:v>
                </c:pt>
              </c:numCache>
            </c:numRef>
          </c:cat>
          <c:val>
            <c:numRef>
              <c:f>[1]Hoja2!$D$13:$D$18</c:f>
              <c:numCache>
                <c:formatCode>General</c:formatCode>
                <c:ptCount val="6"/>
                <c:pt idx="0">
                  <c:v>42207109855</c:v>
                </c:pt>
                <c:pt idx="1">
                  <c:v>9183877655</c:v>
                </c:pt>
                <c:pt idx="2">
                  <c:v>2562198995</c:v>
                </c:pt>
                <c:pt idx="3">
                  <c:v>4944969321</c:v>
                </c:pt>
                <c:pt idx="4">
                  <c:v>907170000</c:v>
                </c:pt>
                <c:pt idx="5">
                  <c:v>224965450</c:v>
                </c:pt>
              </c:numCache>
            </c:numRef>
          </c:val>
          <c:extLst>
            <c:ext xmlns:c16="http://schemas.microsoft.com/office/drawing/2014/chart" uri="{C3380CC4-5D6E-409C-BE32-E72D297353CC}">
              <c16:uniqueId val="{00000001-6470-472E-9754-D44DC891699D}"/>
            </c:ext>
          </c:extLst>
        </c:ser>
        <c:dLbls>
          <c:showLegendKey val="0"/>
          <c:showVal val="0"/>
          <c:showCatName val="0"/>
          <c:showSerName val="0"/>
          <c:showPercent val="0"/>
          <c:showBubbleSize val="0"/>
        </c:dLbls>
        <c:gapWidth val="150"/>
        <c:overlap val="100"/>
        <c:axId val="787555296"/>
        <c:axId val="266535488"/>
      </c:barChart>
      <c:catAx>
        <c:axId val="787555296"/>
        <c:scaling>
          <c:orientation val="minMax"/>
        </c:scaling>
        <c:delete val="1"/>
        <c:axPos val="b"/>
        <c:numFmt formatCode="General" sourceLinked="1"/>
        <c:majorTickMark val="out"/>
        <c:minorTickMark val="none"/>
        <c:tickLblPos val="nextTo"/>
        <c:crossAx val="266535488"/>
        <c:crosses val="autoZero"/>
        <c:auto val="1"/>
        <c:lblAlgn val="ctr"/>
        <c:lblOffset val="100"/>
        <c:noMultiLvlLbl val="0"/>
      </c:catAx>
      <c:valAx>
        <c:axId val="26653548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78755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s-MX"/>
          </a:p>
        </c:txPr>
      </c:dTable>
      <c:spPr>
        <a:noFill/>
        <a:ln>
          <a:noFill/>
        </a:ln>
        <a:effectLst/>
      </c:spPr>
    </c:plotArea>
    <c:legend>
      <c:legendPos val="b"/>
      <c:layout>
        <c:manualLayout>
          <c:xMode val="edge"/>
          <c:yMode val="edge"/>
          <c:x val="0.31245882093902361"/>
          <c:y val="0.93590951205543638"/>
          <c:w val="0.40315253208335627"/>
          <c:h val="4.347856958967066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Servicio Nacional de Promoción</a:t>
            </a:r>
            <a:r>
              <a:rPr lang="es-MX" baseline="0"/>
              <a:t> Profesional - Presupuesto 2020</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9F6C-4044-AC77-05B637939002}"/>
              </c:ext>
            </c:extLst>
          </c:dPt>
          <c:dPt>
            <c:idx val="1"/>
            <c:bubble3D val="0"/>
            <c:spPr>
              <a:solidFill>
                <a:schemeClr val="accent2"/>
              </a:solidFill>
              <a:ln>
                <a:noFill/>
              </a:ln>
              <a:effectLst/>
            </c:spPr>
            <c:extLst>
              <c:ext xmlns:c16="http://schemas.microsoft.com/office/drawing/2014/chart" uri="{C3380CC4-5D6E-409C-BE32-E72D297353CC}">
                <c16:uniqueId val="{00000003-9F6C-4044-AC77-05B637939002}"/>
              </c:ext>
            </c:extLst>
          </c:dPt>
          <c:dPt>
            <c:idx val="2"/>
            <c:bubble3D val="0"/>
            <c:spPr>
              <a:solidFill>
                <a:schemeClr val="accent3"/>
              </a:solidFill>
              <a:ln>
                <a:noFill/>
              </a:ln>
              <a:effectLst/>
            </c:spPr>
            <c:extLst>
              <c:ext xmlns:c16="http://schemas.microsoft.com/office/drawing/2014/chart" uri="{C3380CC4-5D6E-409C-BE32-E72D297353CC}">
                <c16:uniqueId val="{00000005-9F6C-4044-AC77-05B637939002}"/>
              </c:ext>
            </c:extLst>
          </c:dPt>
          <c:dPt>
            <c:idx val="3"/>
            <c:bubble3D val="0"/>
            <c:spPr>
              <a:solidFill>
                <a:schemeClr val="accent4"/>
              </a:solidFill>
              <a:ln>
                <a:noFill/>
              </a:ln>
              <a:effectLst/>
            </c:spPr>
            <c:extLst>
              <c:ext xmlns:c16="http://schemas.microsoft.com/office/drawing/2014/chart" uri="{C3380CC4-5D6E-409C-BE32-E72D297353CC}">
                <c16:uniqueId val="{00000007-9F6C-4044-AC77-05B6379390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[1]Hoja2!$F$6:$F$9</c:f>
              <c:strCache>
                <c:ptCount val="4"/>
                <c:pt idx="0">
                  <c:v>Saldo Previsionado</c:v>
                </c:pt>
                <c:pt idx="1">
                  <c:v>Saldo Comprometido</c:v>
                </c:pt>
                <c:pt idx="2">
                  <c:v>Obligado al 30/09/2020</c:v>
                </c:pt>
                <c:pt idx="3">
                  <c:v>Saldo Disponible</c:v>
                </c:pt>
              </c:strCache>
            </c:strRef>
          </c:cat>
          <c:val>
            <c:numRef>
              <c:f>[1]Hoja2!$G$6:$G$9</c:f>
              <c:numCache>
                <c:formatCode>General</c:formatCode>
                <c:ptCount val="4"/>
                <c:pt idx="0">
                  <c:v>5.2093709464189807E-2</c:v>
                </c:pt>
                <c:pt idx="1">
                  <c:v>7.6614880915357703E-2</c:v>
                </c:pt>
                <c:pt idx="2">
                  <c:v>0.52586680714305101</c:v>
                </c:pt>
                <c:pt idx="3">
                  <c:v>0.34542460247740103</c:v>
                </c:pt>
              </c:numCache>
            </c:numRef>
          </c:val>
          <c:extLst>
            <c:ext xmlns:c16="http://schemas.microsoft.com/office/drawing/2014/chart" uri="{C3380CC4-5D6E-409C-BE32-E72D297353CC}">
              <c16:uniqueId val="{00000008-9F6C-4044-AC77-05B63793900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697119324831041"/>
          <c:y val="0.37541415688433982"/>
          <c:w val="0.23334650566770396"/>
          <c:h val="0.2442857931247842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1374320</xdr:colOff>
      <xdr:row>0</xdr:row>
      <xdr:rowOff>1129393</xdr:rowOff>
    </xdr:to>
    <xdr:pic>
      <xdr:nvPicPr>
        <xdr:cNvPr id="5" name="Imagen 4">
          <a:extLst>
            <a:ext uri="{FF2B5EF4-FFF2-40B4-BE49-F238E27FC236}">
              <a16:creationId xmlns:a16="http://schemas.microsoft.com/office/drawing/2014/main" id="{9686EEC0-CC0F-475B-8D65-0D979C82B27F}"/>
            </a:ext>
          </a:extLst>
        </xdr:cNvPr>
        <xdr:cNvPicPr>
          <a:picLocks noChangeAspect="1"/>
        </xdr:cNvPicPr>
      </xdr:nvPicPr>
      <xdr:blipFill>
        <a:blip xmlns:r="http://schemas.openxmlformats.org/officeDocument/2006/relationships" r:embed="rId1"/>
        <a:stretch>
          <a:fillRect/>
        </a:stretch>
      </xdr:blipFill>
      <xdr:spPr>
        <a:xfrm>
          <a:off x="0" y="0"/>
          <a:ext cx="12681856" cy="1129393"/>
        </a:xfrm>
        <a:prstGeom prst="rect">
          <a:avLst/>
        </a:prstGeom>
      </xdr:spPr>
    </xdr:pic>
    <xdr:clientData/>
  </xdr:twoCellAnchor>
  <xdr:twoCellAnchor>
    <xdr:from>
      <xdr:col>5</xdr:col>
      <xdr:colOff>654843</xdr:colOff>
      <xdr:row>163</xdr:row>
      <xdr:rowOff>35718</xdr:rowOff>
    </xdr:from>
    <xdr:to>
      <xdr:col>11</xdr:col>
      <xdr:colOff>642937</xdr:colOff>
      <xdr:row>163</xdr:row>
      <xdr:rowOff>4964905</xdr:rowOff>
    </xdr:to>
    <xdr:graphicFrame macro="">
      <xdr:nvGraphicFramePr>
        <xdr:cNvPr id="14" name="Gráfico 13">
          <a:extLst>
            <a:ext uri="{FF2B5EF4-FFF2-40B4-BE49-F238E27FC236}">
              <a16:creationId xmlns:a16="http://schemas.microsoft.com/office/drawing/2014/main" id="{0C02093B-F366-4D34-AF93-F557C8A32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163</xdr:row>
      <xdr:rowOff>0</xdr:rowOff>
    </xdr:from>
    <xdr:to>
      <xdr:col>4</xdr:col>
      <xdr:colOff>1690686</xdr:colOff>
      <xdr:row>163</xdr:row>
      <xdr:rowOff>4964906</xdr:rowOff>
    </xdr:to>
    <xdr:graphicFrame macro="">
      <xdr:nvGraphicFramePr>
        <xdr:cNvPr id="18" name="Gráfico 17">
          <a:extLst>
            <a:ext uri="{FF2B5EF4-FFF2-40B4-BE49-F238E27FC236}">
              <a16:creationId xmlns:a16="http://schemas.microsoft.com/office/drawing/2014/main" id="{AB68A4D9-5C21-42A0-8FF6-E839A124D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ndo%20Informe%20Rendici&#243;n%20de%20Cuentas/Comprometidos%20y%20Obligados%20al%2030-09-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LIACION PGN 2015 B-04-02 "/>
      <sheetName val="30-09-2020"/>
      <sheetName val="30-09-2020 (2)"/>
      <sheetName val="Hoja2"/>
    </sheetNames>
    <sheetDataSet>
      <sheetData sheetId="0"/>
      <sheetData sheetId="1"/>
      <sheetData sheetId="2"/>
      <sheetData sheetId="3">
        <row r="6">
          <cell r="F6" t="str">
            <v>Saldo Previsionado</v>
          </cell>
          <cell r="G6">
            <v>5.2093709464189807E-2</v>
          </cell>
        </row>
        <row r="7">
          <cell r="F7" t="str">
            <v>Saldo Comprometido</v>
          </cell>
          <cell r="G7">
            <v>7.6614880915357703E-2</v>
          </cell>
        </row>
        <row r="8">
          <cell r="F8" t="str">
            <v>Obligado al 30/09/2020</v>
          </cell>
          <cell r="G8">
            <v>0.52586680714305101</v>
          </cell>
        </row>
        <row r="9">
          <cell r="F9" t="str">
            <v>Saldo Disponible</v>
          </cell>
          <cell r="G9">
            <v>0.34542460247740103</v>
          </cell>
        </row>
        <row r="12">
          <cell r="C12" t="str">
            <v>Obligado al 30/09/2020</v>
          </cell>
          <cell r="D12" t="str">
            <v>Saldo Disponible</v>
          </cell>
        </row>
        <row r="13">
          <cell r="B13">
            <v>100</v>
          </cell>
          <cell r="C13">
            <v>59000132327</v>
          </cell>
          <cell r="D13">
            <v>42207109855</v>
          </cell>
        </row>
        <row r="14">
          <cell r="B14">
            <v>200</v>
          </cell>
          <cell r="C14">
            <v>20214842472</v>
          </cell>
          <cell r="D14">
            <v>9183877655</v>
          </cell>
        </row>
        <row r="15">
          <cell r="B15">
            <v>300</v>
          </cell>
          <cell r="C15">
            <v>1389517156</v>
          </cell>
          <cell r="D15">
            <v>2562198995</v>
          </cell>
        </row>
        <row r="16">
          <cell r="B16">
            <v>500</v>
          </cell>
          <cell r="C16">
            <v>9386436820</v>
          </cell>
          <cell r="D16">
            <v>4944969321</v>
          </cell>
        </row>
        <row r="17">
          <cell r="B17">
            <v>800</v>
          </cell>
          <cell r="C17">
            <v>1372830000</v>
          </cell>
          <cell r="D17">
            <v>907170000</v>
          </cell>
        </row>
        <row r="18">
          <cell r="B18">
            <v>900</v>
          </cell>
          <cell r="C18">
            <v>25034550</v>
          </cell>
          <cell r="D18">
            <v>224965450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fp.gov.py/sfp/archivos/documentos/100_Enero_2020_mjkv54st.pdf" TargetMode="External"/><Relationship Id="rId13" Type="http://schemas.openxmlformats.org/officeDocument/2006/relationships/hyperlink" Target="https://informacionpublica.paraguay.gov.py/portal/" TargetMode="External"/><Relationship Id="rId18" Type="http://schemas.openxmlformats.org/officeDocument/2006/relationships/hyperlink" Target="https://drive.google.com/file/d/1VUiB69Y8vjv1vr2lZlXepWpcM8Nukzc1/view?usp=sharing" TargetMode="External"/><Relationship Id="rId3" Type="http://schemas.openxmlformats.org/officeDocument/2006/relationships/hyperlink" Target="https://datos.senac.gov.py/" TargetMode="External"/><Relationship Id="rId21" Type="http://schemas.openxmlformats.org/officeDocument/2006/relationships/printerSettings" Target="../printerSettings/printerSettings1.bin"/><Relationship Id="rId7" Type="http://schemas.openxmlformats.org/officeDocument/2006/relationships/hyperlink" Target="https://www.sfp.gov.py/sfp/archivos/documentos/100_Febrero_2020_87152mzk.pdf"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https://drive.google.com/file/d/1Bqa6pzbJieCzoyND2M-gVFFiVeXZIQ9n/view?usp=sharing" TargetMode="External"/><Relationship Id="rId2" Type="http://schemas.openxmlformats.org/officeDocument/2006/relationships/hyperlink" Target="http://paneldenuncias.senac.gov.py/" TargetMode="External"/><Relationship Id="rId16" Type="http://schemas.openxmlformats.org/officeDocument/2006/relationships/hyperlink" Target="https://drive.google.com/file/d/1dvx7CYB2kWWaNN_lN4YiIDYmBiDabBKS/view?usp=sharing" TargetMode="External"/><Relationship Id="rId20" Type="http://schemas.openxmlformats.org/officeDocument/2006/relationships/hyperlink" Target="https://drive.google.com/drive/folders/1iZi9tgMao0730opkvI5tqHpE5NaZltKv?usp=sharing" TargetMode="External"/><Relationship Id="rId1" Type="http://schemas.openxmlformats.org/officeDocument/2006/relationships/hyperlink" Target="http://www.denuncias.gov.py/ssps/" TargetMode="External"/><Relationship Id="rId6" Type="http://schemas.openxmlformats.org/officeDocument/2006/relationships/hyperlink" Target="https://www.snpp.edu.py/transparencia/rendici%C3%B3n-de-cuentas-al-ciudadano.html" TargetMode="External"/><Relationship Id="rId11" Type="http://schemas.openxmlformats.org/officeDocument/2006/relationships/hyperlink" Target="https://informacionpublica.paraguay.gov.py/portal/" TargetMode="External"/><Relationship Id="rId5" Type="http://schemas.openxmlformats.org/officeDocument/2006/relationships/hyperlink" Target="https://app.powerbi.com/view?r=eyJrIjoiMmJlYjg1YzgtMmQ3Mi00YzVkLWJkOTQtOTE3ZTZkNzVhYTAzIiwidCI6Ijk2ZDUwYjY5LTE5MGQtNDkxYy1hM2U1LWExYWRlYmMxYTg3NSJ9" TargetMode="External"/><Relationship Id="rId15" Type="http://schemas.openxmlformats.org/officeDocument/2006/relationships/hyperlink" Target="https://informacionpublica.paraguay.gov.py/portal/" TargetMode="External"/><Relationship Id="rId10" Type="http://schemas.openxmlformats.org/officeDocument/2006/relationships/hyperlink" Target="https://informacionpublica.paraguay.gov.py/portal/" TargetMode="External"/><Relationship Id="rId19" Type="http://schemas.openxmlformats.org/officeDocument/2006/relationships/hyperlink" Target="https://drive.google.com/file/d/196c2eCj7rR60Z1BpKPUnwrHRCBaE5FH9/view?usp=sharing" TargetMode="External"/><Relationship Id="rId4" Type="http://schemas.openxmlformats.org/officeDocument/2006/relationships/hyperlink" Target="https://informacionpublica.paraguay.gov.py/portal/" TargetMode="External"/><Relationship Id="rId9" Type="http://schemas.openxmlformats.org/officeDocument/2006/relationships/hyperlink" Target="https://informacionpublica.paraguay.gov.py/portal/" TargetMode="External"/><Relationship Id="rId14" Type="http://schemas.openxmlformats.org/officeDocument/2006/relationships/hyperlink" Target="https://informacionpublica.paraguay.gov.py/portal/"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0"/>
  <sheetViews>
    <sheetView tabSelected="1" topLeftCell="A7" zoomScale="80" zoomScaleNormal="80" workbookViewId="0">
      <selection activeCell="F187" sqref="F187"/>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21.28515625" customWidth="1"/>
    <col min="9" max="9" width="22.85546875" bestFit="1" customWidth="1"/>
    <col min="10" max="10" width="24" bestFit="1" customWidth="1"/>
    <col min="11" max="11" width="24.28515625" bestFit="1" customWidth="1"/>
    <col min="12" max="12" width="28.85546875" bestFit="1" customWidth="1"/>
    <col min="13" max="13" width="22.140625" bestFit="1" customWidth="1"/>
    <col min="14" max="14" width="17.28515625" customWidth="1"/>
    <col min="15" max="15" width="22.140625" bestFit="1" customWidth="1"/>
  </cols>
  <sheetData>
    <row r="1" spans="1:8" ht="102" customHeight="1"/>
    <row r="3" spans="1:8" ht="18.75">
      <c r="A3" s="217" t="s">
        <v>121</v>
      </c>
      <c r="B3" s="217"/>
      <c r="C3" s="217"/>
      <c r="D3" s="217"/>
      <c r="E3" s="217"/>
      <c r="F3" s="217"/>
      <c r="G3" s="217"/>
      <c r="H3" s="217"/>
    </row>
    <row r="5" spans="1:8">
      <c r="A5" s="2" t="s">
        <v>0</v>
      </c>
    </row>
    <row r="6" spans="1:8">
      <c r="A6" s="1" t="s">
        <v>77</v>
      </c>
    </row>
    <row r="7" spans="1:8">
      <c r="A7" s="1" t="s">
        <v>290</v>
      </c>
    </row>
    <row r="8" spans="1:8">
      <c r="A8" s="3" t="s">
        <v>122</v>
      </c>
    </row>
    <row r="9" spans="1:8">
      <c r="A9" s="218" t="s">
        <v>93</v>
      </c>
      <c r="B9" s="219"/>
      <c r="C9" s="219"/>
      <c r="D9" s="219"/>
      <c r="E9" s="219"/>
      <c r="F9" s="219"/>
      <c r="G9" s="219"/>
      <c r="H9" s="220"/>
    </row>
    <row r="10" spans="1:8">
      <c r="A10" s="221"/>
      <c r="B10" s="222"/>
      <c r="C10" s="222"/>
      <c r="D10" s="222"/>
      <c r="E10" s="222"/>
      <c r="F10" s="222"/>
      <c r="G10" s="222"/>
      <c r="H10" s="223"/>
    </row>
    <row r="11" spans="1:8">
      <c r="A11" s="221"/>
      <c r="B11" s="222"/>
      <c r="C11" s="222"/>
      <c r="D11" s="222"/>
      <c r="E11" s="222"/>
      <c r="F11" s="222"/>
      <c r="G11" s="222"/>
      <c r="H11" s="223"/>
    </row>
    <row r="12" spans="1:8">
      <c r="A12" s="221"/>
      <c r="B12" s="222"/>
      <c r="C12" s="222"/>
      <c r="D12" s="222"/>
      <c r="E12" s="222"/>
      <c r="F12" s="222"/>
      <c r="G12" s="222"/>
      <c r="H12" s="223"/>
    </row>
    <row r="13" spans="1:8">
      <c r="A13" s="221"/>
      <c r="B13" s="222"/>
      <c r="C13" s="222"/>
      <c r="D13" s="222"/>
      <c r="E13" s="222"/>
      <c r="F13" s="222"/>
      <c r="G13" s="222"/>
      <c r="H13" s="223"/>
    </row>
    <row r="14" spans="1:8">
      <c r="A14" s="224"/>
      <c r="B14" s="225"/>
      <c r="C14" s="225"/>
      <c r="D14" s="225"/>
      <c r="E14" s="225"/>
      <c r="F14" s="225"/>
      <c r="G14" s="225"/>
      <c r="H14" s="226"/>
    </row>
    <row r="16" spans="1:8">
      <c r="A16" s="1" t="s">
        <v>1</v>
      </c>
    </row>
    <row r="17" spans="1:8">
      <c r="A17" s="218" t="s">
        <v>92</v>
      </c>
      <c r="B17" s="227"/>
      <c r="C17" s="227"/>
      <c r="D17" s="227"/>
      <c r="E17" s="227"/>
      <c r="F17" s="227"/>
      <c r="G17" s="227"/>
      <c r="H17" s="228"/>
    </row>
    <row r="18" spans="1:8">
      <c r="A18" s="229"/>
      <c r="B18" s="230"/>
      <c r="C18" s="230"/>
      <c r="D18" s="230"/>
      <c r="E18" s="230"/>
      <c r="F18" s="230"/>
      <c r="G18" s="230"/>
      <c r="H18" s="231"/>
    </row>
    <row r="19" spans="1:8">
      <c r="A19" s="229"/>
      <c r="B19" s="230"/>
      <c r="C19" s="230"/>
      <c r="D19" s="230"/>
      <c r="E19" s="230"/>
      <c r="F19" s="230"/>
      <c r="G19" s="230"/>
      <c r="H19" s="231"/>
    </row>
    <row r="20" spans="1:8">
      <c r="A20" s="229"/>
      <c r="B20" s="230"/>
      <c r="C20" s="230"/>
      <c r="D20" s="230"/>
      <c r="E20" s="230"/>
      <c r="F20" s="230"/>
      <c r="G20" s="230"/>
      <c r="H20" s="231"/>
    </row>
    <row r="21" spans="1:8">
      <c r="A21" s="229"/>
      <c r="B21" s="230"/>
      <c r="C21" s="230"/>
      <c r="D21" s="230"/>
      <c r="E21" s="230"/>
      <c r="F21" s="230"/>
      <c r="G21" s="230"/>
      <c r="H21" s="231"/>
    </row>
    <row r="22" spans="1:8">
      <c r="A22" s="232"/>
      <c r="B22" s="233"/>
      <c r="C22" s="233"/>
      <c r="D22" s="233"/>
      <c r="E22" s="233"/>
      <c r="F22" s="233"/>
      <c r="G22" s="233"/>
      <c r="H22" s="234"/>
    </row>
    <row r="24" spans="1:8" s="1" customFormat="1">
      <c r="A24" s="4" t="s">
        <v>2</v>
      </c>
    </row>
    <row r="26" spans="1:8">
      <c r="A26" s="129" t="s">
        <v>3</v>
      </c>
      <c r="B26" s="129" t="s">
        <v>4</v>
      </c>
      <c r="C26" s="129" t="s">
        <v>5</v>
      </c>
      <c r="D26" s="130" t="s">
        <v>6</v>
      </c>
    </row>
    <row r="27" spans="1:8">
      <c r="A27" s="5">
        <v>1</v>
      </c>
      <c r="B27" s="5" t="s">
        <v>94</v>
      </c>
      <c r="C27" s="5" t="s">
        <v>104</v>
      </c>
      <c r="D27" s="22" t="s">
        <v>105</v>
      </c>
    </row>
    <row r="28" spans="1:8">
      <c r="A28" s="5">
        <v>2</v>
      </c>
      <c r="B28" s="5" t="s">
        <v>95</v>
      </c>
      <c r="C28" s="5" t="s">
        <v>106</v>
      </c>
      <c r="D28" s="22" t="s">
        <v>107</v>
      </c>
    </row>
    <row r="29" spans="1:8">
      <c r="A29" s="5">
        <v>3</v>
      </c>
      <c r="B29" s="5" t="s">
        <v>96</v>
      </c>
      <c r="C29" s="5" t="s">
        <v>108</v>
      </c>
      <c r="D29" s="22" t="s">
        <v>107</v>
      </c>
    </row>
    <row r="30" spans="1:8">
      <c r="A30" s="5">
        <v>4</v>
      </c>
      <c r="B30" s="5" t="s">
        <v>97</v>
      </c>
      <c r="C30" s="5" t="s">
        <v>187</v>
      </c>
      <c r="D30" s="6" t="s">
        <v>188</v>
      </c>
    </row>
    <row r="31" spans="1:8">
      <c r="A31" s="5">
        <v>5</v>
      </c>
      <c r="B31" s="5" t="s">
        <v>98</v>
      </c>
      <c r="C31" s="5" t="s">
        <v>300</v>
      </c>
      <c r="D31" s="6" t="s">
        <v>105</v>
      </c>
    </row>
    <row r="32" spans="1:8">
      <c r="A32" s="5">
        <v>6</v>
      </c>
      <c r="B32" s="5" t="s">
        <v>99</v>
      </c>
      <c r="C32" s="5" t="s">
        <v>193</v>
      </c>
      <c r="D32" s="6" t="s">
        <v>105</v>
      </c>
    </row>
    <row r="33" spans="1:6">
      <c r="A33" s="5">
        <v>7</v>
      </c>
      <c r="B33" s="5" t="s">
        <v>100</v>
      </c>
      <c r="C33" s="5" t="s">
        <v>190</v>
      </c>
      <c r="D33" s="6" t="s">
        <v>107</v>
      </c>
    </row>
    <row r="34" spans="1:6">
      <c r="A34" s="5">
        <v>8</v>
      </c>
      <c r="B34" s="5" t="s">
        <v>101</v>
      </c>
      <c r="C34" s="5" t="s">
        <v>191</v>
      </c>
      <c r="D34" s="128" t="s">
        <v>192</v>
      </c>
      <c r="E34" s="18"/>
    </row>
    <row r="35" spans="1:6">
      <c r="A35" s="5">
        <v>9</v>
      </c>
      <c r="B35" s="5" t="s">
        <v>102</v>
      </c>
      <c r="C35" s="5" t="s">
        <v>194</v>
      </c>
      <c r="D35" s="128" t="s">
        <v>107</v>
      </c>
      <c r="E35" s="18"/>
    </row>
    <row r="36" spans="1:6" ht="30">
      <c r="A36" s="5">
        <v>10</v>
      </c>
      <c r="B36" s="5" t="s">
        <v>103</v>
      </c>
      <c r="C36" s="6" t="s">
        <v>189</v>
      </c>
      <c r="D36" s="6" t="s">
        <v>105</v>
      </c>
    </row>
    <row r="38" spans="1:6">
      <c r="A38" s="4" t="s">
        <v>7</v>
      </c>
      <c r="B38" s="4"/>
      <c r="C38" s="4"/>
    </row>
    <row r="39" spans="1:6">
      <c r="A39" s="7" t="s">
        <v>8</v>
      </c>
      <c r="B39" s="7"/>
      <c r="C39" s="7"/>
    </row>
    <row r="40" spans="1:6" ht="54" customHeight="1">
      <c r="A40" s="8" t="s">
        <v>9</v>
      </c>
      <c r="B40" s="237" t="s">
        <v>186</v>
      </c>
      <c r="C40" s="237"/>
      <c r="D40" s="237"/>
      <c r="E40" s="237"/>
    </row>
    <row r="41" spans="1:6">
      <c r="A41" s="1"/>
      <c r="B41" s="1"/>
      <c r="C41" s="1"/>
    </row>
    <row r="42" spans="1:6">
      <c r="A42" s="235" t="s">
        <v>10</v>
      </c>
      <c r="B42" s="236"/>
      <c r="C42" s="236"/>
      <c r="D42" s="236"/>
      <c r="E42" s="236"/>
      <c r="F42" s="236"/>
    </row>
    <row r="43" spans="1:6">
      <c r="A43" s="236"/>
      <c r="B43" s="236"/>
      <c r="C43" s="236"/>
      <c r="D43" s="236"/>
      <c r="E43" s="236"/>
      <c r="F43" s="236"/>
    </row>
    <row r="44" spans="1:6">
      <c r="A44" s="236"/>
      <c r="B44" s="236"/>
      <c r="C44" s="236"/>
      <c r="D44" s="236"/>
      <c r="E44" s="236"/>
      <c r="F44" s="236"/>
    </row>
    <row r="46" spans="1:6" ht="30">
      <c r="A46" s="9" t="s">
        <v>11</v>
      </c>
      <c r="B46" s="9" t="s">
        <v>12</v>
      </c>
      <c r="C46" s="9" t="s">
        <v>13</v>
      </c>
      <c r="D46" s="127" t="s">
        <v>14</v>
      </c>
      <c r="E46" s="145"/>
    </row>
    <row r="47" spans="1:6" ht="211.5" customHeight="1">
      <c r="A47" s="9" t="s">
        <v>15</v>
      </c>
      <c r="B47" s="9" t="s">
        <v>78</v>
      </c>
      <c r="C47" s="127" t="s">
        <v>263</v>
      </c>
      <c r="D47" s="147" t="s">
        <v>270</v>
      </c>
      <c r="E47" s="146"/>
    </row>
    <row r="48" spans="1:6" ht="204.75" customHeight="1">
      <c r="A48" s="9" t="s">
        <v>16</v>
      </c>
      <c r="B48" s="9" t="s">
        <v>84</v>
      </c>
      <c r="C48" s="127" t="s">
        <v>264</v>
      </c>
      <c r="D48" s="127" t="s">
        <v>269</v>
      </c>
      <c r="E48" s="145"/>
    </row>
    <row r="50" spans="1:7">
      <c r="A50" s="4" t="s">
        <v>17</v>
      </c>
    </row>
    <row r="51" spans="1:7">
      <c r="A51" s="7" t="s">
        <v>18</v>
      </c>
    </row>
    <row r="52" spans="1:7" ht="30">
      <c r="A52" s="160" t="s">
        <v>19</v>
      </c>
      <c r="B52" s="156" t="s">
        <v>298</v>
      </c>
      <c r="C52" s="156" t="s">
        <v>299</v>
      </c>
      <c r="D52" s="160" t="s">
        <v>20</v>
      </c>
      <c r="E52" s="238" t="s">
        <v>21</v>
      </c>
      <c r="F52" s="238"/>
      <c r="G52" s="238"/>
    </row>
    <row r="53" spans="1:7">
      <c r="A53" s="160" t="s">
        <v>291</v>
      </c>
      <c r="B53" s="156" t="s">
        <v>292</v>
      </c>
      <c r="C53" s="156">
        <v>1835</v>
      </c>
      <c r="D53" s="160">
        <v>1</v>
      </c>
      <c r="E53" s="239" t="s">
        <v>293</v>
      </c>
      <c r="F53" s="239"/>
      <c r="G53" s="239"/>
    </row>
    <row r="54" spans="1:7">
      <c r="A54" s="160" t="s">
        <v>294</v>
      </c>
      <c r="B54" s="156" t="s">
        <v>292</v>
      </c>
      <c r="C54" s="156">
        <v>1993</v>
      </c>
      <c r="D54" s="160">
        <v>1</v>
      </c>
      <c r="E54" s="239" t="s">
        <v>295</v>
      </c>
      <c r="F54" s="239"/>
      <c r="G54" s="239"/>
    </row>
    <row r="55" spans="1:7">
      <c r="A55" s="160" t="s">
        <v>296</v>
      </c>
      <c r="B55" s="156" t="s">
        <v>292</v>
      </c>
      <c r="C55" s="156">
        <v>1876</v>
      </c>
      <c r="D55" s="160">
        <v>1</v>
      </c>
      <c r="E55" s="240" t="s">
        <v>297</v>
      </c>
      <c r="F55" s="240"/>
      <c r="G55" s="240"/>
    </row>
    <row r="57" spans="1:7">
      <c r="A57" s="7" t="s">
        <v>22</v>
      </c>
    </row>
    <row r="58" spans="1:7">
      <c r="A58" s="9" t="s">
        <v>19</v>
      </c>
      <c r="B58" s="9" t="s">
        <v>20</v>
      </c>
      <c r="C58" s="238" t="s">
        <v>23</v>
      </c>
      <c r="D58" s="238"/>
    </row>
    <row r="59" spans="1:7" ht="15" customHeight="1">
      <c r="A59" s="9" t="s">
        <v>29</v>
      </c>
      <c r="B59" s="9">
        <v>100</v>
      </c>
      <c r="C59" s="289" t="s">
        <v>185</v>
      </c>
      <c r="D59" s="289"/>
    </row>
    <row r="60" spans="1:7">
      <c r="A60" s="9" t="s">
        <v>30</v>
      </c>
      <c r="B60" s="9">
        <v>100</v>
      </c>
      <c r="C60" s="289"/>
      <c r="D60" s="289"/>
    </row>
    <row r="61" spans="1:7">
      <c r="A61" s="9" t="s">
        <v>294</v>
      </c>
      <c r="B61" s="9">
        <v>100</v>
      </c>
      <c r="C61" s="289"/>
      <c r="D61" s="289"/>
    </row>
    <row r="63" spans="1:7">
      <c r="A63" s="10" t="s">
        <v>24</v>
      </c>
    </row>
    <row r="64" spans="1:7">
      <c r="A64" s="11"/>
    </row>
    <row r="65" spans="1:8">
      <c r="A65" s="12" t="s">
        <v>19</v>
      </c>
      <c r="B65" s="6" t="s">
        <v>25</v>
      </c>
      <c r="C65" s="6" t="s">
        <v>26</v>
      </c>
      <c r="D65" s="6" t="s">
        <v>27</v>
      </c>
      <c r="E65" s="255" t="s">
        <v>28</v>
      </c>
      <c r="F65" s="255"/>
      <c r="G65" s="255"/>
    </row>
    <row r="66" spans="1:8">
      <c r="A66" s="241" t="s">
        <v>294</v>
      </c>
      <c r="B66" s="244">
        <v>6</v>
      </c>
      <c r="C66" s="244">
        <v>6</v>
      </c>
      <c r="D66" s="244">
        <v>0</v>
      </c>
      <c r="E66" s="237" t="s">
        <v>306</v>
      </c>
      <c r="F66" s="237"/>
      <c r="G66" s="237"/>
    </row>
    <row r="67" spans="1:8">
      <c r="A67" s="242"/>
      <c r="B67" s="245"/>
      <c r="C67" s="245"/>
      <c r="D67" s="245"/>
      <c r="E67" s="239" t="s">
        <v>307</v>
      </c>
      <c r="F67" s="262"/>
      <c r="G67" s="262"/>
    </row>
    <row r="68" spans="1:8">
      <c r="A68" s="242"/>
      <c r="B68" s="245"/>
      <c r="C68" s="245"/>
      <c r="D68" s="245"/>
      <c r="E68" s="239" t="s">
        <v>308</v>
      </c>
      <c r="F68" s="262"/>
      <c r="G68" s="262"/>
    </row>
    <row r="69" spans="1:8">
      <c r="A69" s="242"/>
      <c r="B69" s="245"/>
      <c r="C69" s="245"/>
      <c r="D69" s="245"/>
      <c r="E69" s="237" t="s">
        <v>309</v>
      </c>
      <c r="F69" s="263"/>
      <c r="G69" s="263"/>
    </row>
    <row r="70" spans="1:8">
      <c r="A70" s="242"/>
      <c r="B70" s="245"/>
      <c r="C70" s="245"/>
      <c r="D70" s="245"/>
      <c r="E70" s="237" t="s">
        <v>310</v>
      </c>
      <c r="F70" s="237"/>
      <c r="G70" s="237"/>
    </row>
    <row r="71" spans="1:8">
      <c r="A71" s="243"/>
      <c r="B71" s="246"/>
      <c r="C71" s="246"/>
      <c r="D71" s="246"/>
      <c r="E71" s="237" t="s">
        <v>311</v>
      </c>
      <c r="F71" s="255"/>
      <c r="G71" s="255"/>
    </row>
    <row r="72" spans="1:8">
      <c r="A72" s="198" t="s">
        <v>296</v>
      </c>
      <c r="B72" s="199">
        <v>0</v>
      </c>
      <c r="C72" s="199">
        <v>0</v>
      </c>
      <c r="D72" s="199">
        <v>0</v>
      </c>
      <c r="E72" s="256" t="s">
        <v>109</v>
      </c>
      <c r="F72" s="264"/>
      <c r="G72" s="265"/>
    </row>
    <row r="73" spans="1:8">
      <c r="A73" s="16" t="s">
        <v>305</v>
      </c>
      <c r="B73" s="156">
        <v>1</v>
      </c>
      <c r="C73" s="156">
        <v>1</v>
      </c>
      <c r="D73" s="156">
        <v>0</v>
      </c>
      <c r="E73" s="256" t="s">
        <v>312</v>
      </c>
      <c r="F73" s="257"/>
      <c r="G73" s="258"/>
    </row>
    <row r="75" spans="1:8">
      <c r="A75" s="7" t="s">
        <v>289</v>
      </c>
    </row>
    <row r="76" spans="1:8">
      <c r="A76" s="200" t="s">
        <v>31</v>
      </c>
      <c r="B76" s="200" t="s">
        <v>32</v>
      </c>
      <c r="C76" s="200" t="s">
        <v>33</v>
      </c>
      <c r="D76" s="200" t="s">
        <v>34</v>
      </c>
      <c r="E76" s="200" t="s">
        <v>35</v>
      </c>
      <c r="F76" s="200" t="s">
        <v>36</v>
      </c>
      <c r="G76" s="200" t="s">
        <v>37</v>
      </c>
      <c r="H76" s="200" t="s">
        <v>313</v>
      </c>
    </row>
    <row r="77" spans="1:8" ht="164.25" customHeight="1">
      <c r="A77" s="16">
        <v>1</v>
      </c>
      <c r="B77" s="155" t="s">
        <v>314</v>
      </c>
      <c r="C77" s="155" t="s">
        <v>315</v>
      </c>
      <c r="D77" s="155" t="s">
        <v>316</v>
      </c>
      <c r="E77" s="155" t="s">
        <v>317</v>
      </c>
      <c r="F77" s="201" t="s">
        <v>318</v>
      </c>
      <c r="G77" s="202">
        <v>1</v>
      </c>
      <c r="H77" s="203" t="s">
        <v>319</v>
      </c>
    </row>
    <row r="78" spans="1:8" ht="235.5" customHeight="1">
      <c r="A78" s="16">
        <v>2</v>
      </c>
      <c r="B78" s="12" t="s">
        <v>320</v>
      </c>
      <c r="C78" s="204" t="s">
        <v>321</v>
      </c>
      <c r="D78" s="155" t="s">
        <v>322</v>
      </c>
      <c r="E78" s="155" t="s">
        <v>323</v>
      </c>
      <c r="F78" s="16" t="s">
        <v>324</v>
      </c>
      <c r="G78" s="14" t="s">
        <v>325</v>
      </c>
      <c r="H78" s="203" t="s">
        <v>326</v>
      </c>
    </row>
    <row r="79" spans="1:8" ht="385.5" customHeight="1">
      <c r="A79" s="16">
        <v>3</v>
      </c>
      <c r="B79" s="155" t="s">
        <v>327</v>
      </c>
      <c r="C79" s="205" t="s">
        <v>328</v>
      </c>
      <c r="D79" s="155" t="s">
        <v>329</v>
      </c>
      <c r="E79" s="155" t="s">
        <v>330</v>
      </c>
      <c r="F79" s="16" t="s">
        <v>331</v>
      </c>
      <c r="G79" s="202">
        <v>1</v>
      </c>
      <c r="H79" s="203" t="s">
        <v>332</v>
      </c>
    </row>
    <row r="80" spans="1:8" ht="336.75" customHeight="1">
      <c r="A80" s="16">
        <v>4</v>
      </c>
      <c r="B80" s="205" t="s">
        <v>333</v>
      </c>
      <c r="C80" s="155" t="s">
        <v>334</v>
      </c>
      <c r="D80" s="27" t="s">
        <v>335</v>
      </c>
      <c r="E80" s="205" t="s">
        <v>336</v>
      </c>
      <c r="F80" s="16" t="s">
        <v>337</v>
      </c>
      <c r="G80" s="202">
        <v>0.05</v>
      </c>
      <c r="H80" s="203" t="s">
        <v>338</v>
      </c>
    </row>
    <row r="81" spans="1:8" ht="145.5" customHeight="1">
      <c r="A81" s="16">
        <v>5</v>
      </c>
      <c r="B81" s="155" t="s">
        <v>339</v>
      </c>
      <c r="C81" s="204" t="s">
        <v>355</v>
      </c>
      <c r="D81" s="204" t="s">
        <v>356</v>
      </c>
      <c r="E81" s="160" t="s">
        <v>340</v>
      </c>
      <c r="F81" s="16" t="s">
        <v>341</v>
      </c>
      <c r="G81" s="202">
        <v>0.96</v>
      </c>
      <c r="H81" s="203" t="s">
        <v>342</v>
      </c>
    </row>
    <row r="82" spans="1:8">
      <c r="A82" s="7" t="s">
        <v>38</v>
      </c>
    </row>
    <row r="83" spans="1:8">
      <c r="A83" s="206"/>
      <c r="B83" s="206"/>
      <c r="C83" s="261" t="s">
        <v>39</v>
      </c>
      <c r="D83" s="261"/>
      <c r="E83" s="261"/>
      <c r="F83" s="261"/>
    </row>
    <row r="84" spans="1:8">
      <c r="A84" s="200" t="s">
        <v>31</v>
      </c>
      <c r="B84" s="200" t="s">
        <v>32</v>
      </c>
      <c r="C84" s="200" t="s">
        <v>40</v>
      </c>
      <c r="D84" s="200" t="s">
        <v>41</v>
      </c>
      <c r="E84" s="200" t="s">
        <v>42</v>
      </c>
      <c r="F84" s="200" t="s">
        <v>43</v>
      </c>
    </row>
    <row r="85" spans="1:8" ht="87" customHeight="1">
      <c r="A85" s="16">
        <v>1</v>
      </c>
      <c r="B85" s="155" t="s">
        <v>343</v>
      </c>
      <c r="C85" s="12"/>
      <c r="D85" s="12"/>
      <c r="E85" s="12"/>
      <c r="F85" s="155" t="s">
        <v>344</v>
      </c>
    </row>
    <row r="86" spans="1:8" ht="231" customHeight="1">
      <c r="A86" s="16">
        <v>2</v>
      </c>
      <c r="B86" s="204" t="s">
        <v>345</v>
      </c>
      <c r="C86" s="160" t="s">
        <v>346</v>
      </c>
      <c r="D86" s="12"/>
      <c r="E86" s="12"/>
      <c r="F86" s="155"/>
    </row>
    <row r="87" spans="1:8" ht="134.25" customHeight="1">
      <c r="A87" s="16">
        <v>3</v>
      </c>
      <c r="B87" s="205" t="s">
        <v>347</v>
      </c>
      <c r="C87" s="12"/>
      <c r="D87" s="12"/>
      <c r="E87" s="12"/>
      <c r="F87" s="155" t="s">
        <v>348</v>
      </c>
    </row>
    <row r="88" spans="1:8" ht="90">
      <c r="A88" s="16">
        <v>4</v>
      </c>
      <c r="B88" s="155" t="s">
        <v>349</v>
      </c>
      <c r="C88" s="12"/>
      <c r="D88" s="12"/>
      <c r="E88" s="12"/>
      <c r="F88" s="155" t="s">
        <v>350</v>
      </c>
    </row>
    <row r="89" spans="1:8" ht="109.5" customHeight="1">
      <c r="A89" s="16">
        <v>5</v>
      </c>
      <c r="B89" s="155" t="s">
        <v>351</v>
      </c>
      <c r="C89" s="12"/>
      <c r="D89" s="12"/>
      <c r="E89" s="12"/>
      <c r="F89" s="155" t="s">
        <v>352</v>
      </c>
    </row>
    <row r="90" spans="1:8" ht="249" customHeight="1">
      <c r="A90" s="16">
        <v>6</v>
      </c>
      <c r="B90" s="155" t="s">
        <v>353</v>
      </c>
      <c r="C90" s="12"/>
      <c r="D90" s="12"/>
      <c r="E90" s="155" t="s">
        <v>354</v>
      </c>
      <c r="F90" s="12"/>
    </row>
    <row r="92" spans="1:8">
      <c r="A92" s="7" t="s">
        <v>44</v>
      </c>
    </row>
    <row r="93" spans="1:8" ht="45">
      <c r="A93" s="6" t="s">
        <v>31</v>
      </c>
      <c r="B93" s="6" t="s">
        <v>32</v>
      </c>
      <c r="C93" s="6" t="s">
        <v>33</v>
      </c>
      <c r="D93" s="6" t="s">
        <v>34</v>
      </c>
      <c r="E93" s="6" t="s">
        <v>35</v>
      </c>
      <c r="F93" s="6" t="s">
        <v>37</v>
      </c>
      <c r="G93" s="6" t="s">
        <v>45</v>
      </c>
      <c r="H93" s="13" t="s">
        <v>46</v>
      </c>
    </row>
    <row r="94" spans="1:8" ht="59.25" customHeight="1">
      <c r="A94" s="19">
        <v>1</v>
      </c>
      <c r="B94" s="208" t="s">
        <v>80</v>
      </c>
      <c r="C94" s="209" t="s">
        <v>78</v>
      </c>
      <c r="D94" s="210" t="s">
        <v>79</v>
      </c>
      <c r="E94" s="211" t="s">
        <v>81</v>
      </c>
      <c r="F94" s="20">
        <v>0.54259999999999997</v>
      </c>
      <c r="G94" s="212">
        <v>5730</v>
      </c>
      <c r="H94" s="211" t="s">
        <v>82</v>
      </c>
    </row>
    <row r="95" spans="1:8" ht="54.75" customHeight="1">
      <c r="A95" s="19">
        <v>2</v>
      </c>
      <c r="B95" s="208" t="s">
        <v>83</v>
      </c>
      <c r="C95" s="21" t="s">
        <v>84</v>
      </c>
      <c r="D95" s="213" t="s">
        <v>85</v>
      </c>
      <c r="E95" s="211" t="s">
        <v>86</v>
      </c>
      <c r="F95" s="20">
        <v>0.75</v>
      </c>
      <c r="G95" s="214">
        <v>9</v>
      </c>
      <c r="H95" s="211" t="s">
        <v>87</v>
      </c>
    </row>
    <row r="96" spans="1:8" ht="72">
      <c r="A96" s="19">
        <v>3</v>
      </c>
      <c r="B96" s="215" t="s">
        <v>88</v>
      </c>
      <c r="C96" s="21" t="s">
        <v>89</v>
      </c>
      <c r="D96" s="216" t="s">
        <v>90</v>
      </c>
      <c r="E96" s="208" t="s">
        <v>86</v>
      </c>
      <c r="F96" s="20">
        <v>0.2142</v>
      </c>
      <c r="G96" s="214">
        <v>3</v>
      </c>
      <c r="H96" s="211" t="s">
        <v>91</v>
      </c>
    </row>
    <row r="98" spans="1:9">
      <c r="A98" s="7" t="s">
        <v>47</v>
      </c>
    </row>
    <row r="99" spans="1:9" ht="24">
      <c r="A99" s="131" t="s">
        <v>195</v>
      </c>
      <c r="B99" s="132" t="s">
        <v>197</v>
      </c>
      <c r="C99" s="132" t="s">
        <v>208</v>
      </c>
      <c r="D99" s="132" t="s">
        <v>219</v>
      </c>
      <c r="E99" s="132" t="s">
        <v>222</v>
      </c>
      <c r="F99" s="132" t="s">
        <v>196</v>
      </c>
      <c r="G99" s="132" t="s">
        <v>233</v>
      </c>
      <c r="H99" s="132" t="s">
        <v>241</v>
      </c>
      <c r="I99" s="132" t="s">
        <v>252</v>
      </c>
    </row>
    <row r="100" spans="1:9" ht="63" customHeight="1">
      <c r="A100" s="133">
        <v>373501</v>
      </c>
      <c r="B100" s="134" t="s">
        <v>198</v>
      </c>
      <c r="C100" s="135" t="s">
        <v>209</v>
      </c>
      <c r="D100" s="135">
        <v>28500000</v>
      </c>
      <c r="E100" s="135" t="s">
        <v>223</v>
      </c>
      <c r="F100" s="136">
        <v>43881</v>
      </c>
      <c r="G100" s="135" t="s">
        <v>234</v>
      </c>
      <c r="H100" s="135" t="s">
        <v>242</v>
      </c>
      <c r="I100" s="135" t="s">
        <v>253</v>
      </c>
    </row>
    <row r="101" spans="1:9" ht="64.5" customHeight="1">
      <c r="A101" s="133">
        <v>373216</v>
      </c>
      <c r="B101" s="134" t="s">
        <v>199</v>
      </c>
      <c r="C101" s="135" t="s">
        <v>210</v>
      </c>
      <c r="D101" s="135">
        <v>200000000</v>
      </c>
      <c r="E101" s="135" t="s">
        <v>224</v>
      </c>
      <c r="F101" s="136">
        <v>43886</v>
      </c>
      <c r="G101" s="135" t="s">
        <v>235</v>
      </c>
      <c r="H101" s="137" t="s">
        <v>243</v>
      </c>
      <c r="I101" s="135" t="s">
        <v>254</v>
      </c>
    </row>
    <row r="102" spans="1:9" ht="112.5" customHeight="1">
      <c r="A102" s="138">
        <v>374318</v>
      </c>
      <c r="B102" s="134" t="s">
        <v>200</v>
      </c>
      <c r="C102" s="135" t="s">
        <v>211</v>
      </c>
      <c r="D102" s="135">
        <v>114543150</v>
      </c>
      <c r="E102" s="135" t="s">
        <v>225</v>
      </c>
      <c r="F102" s="136">
        <v>43909</v>
      </c>
      <c r="G102" s="135" t="s">
        <v>234</v>
      </c>
      <c r="H102" s="135" t="s">
        <v>244</v>
      </c>
      <c r="I102" s="135" t="s">
        <v>255</v>
      </c>
    </row>
    <row r="103" spans="1:9" ht="58.5" customHeight="1">
      <c r="A103" s="139">
        <v>374873</v>
      </c>
      <c r="B103" s="134" t="s">
        <v>201</v>
      </c>
      <c r="C103" s="141" t="s">
        <v>212</v>
      </c>
      <c r="D103" s="141">
        <v>290131500</v>
      </c>
      <c r="E103" s="141" t="s">
        <v>226</v>
      </c>
      <c r="F103" s="142">
        <v>43896</v>
      </c>
      <c r="G103" s="141" t="s">
        <v>234</v>
      </c>
      <c r="H103" s="141" t="s">
        <v>245</v>
      </c>
      <c r="I103" s="141" t="s">
        <v>256</v>
      </c>
    </row>
    <row r="104" spans="1:9" ht="93" customHeight="1">
      <c r="A104" s="143">
        <v>371236</v>
      </c>
      <c r="B104" s="140" t="s">
        <v>202</v>
      </c>
      <c r="C104" s="141" t="s">
        <v>213</v>
      </c>
      <c r="D104" s="141">
        <v>1308320000</v>
      </c>
      <c r="E104" s="141" t="s">
        <v>227</v>
      </c>
      <c r="F104" s="142">
        <v>43922</v>
      </c>
      <c r="G104" s="141" t="s">
        <v>236</v>
      </c>
      <c r="H104" s="141" t="s">
        <v>246</v>
      </c>
      <c r="I104" s="141" t="s">
        <v>257</v>
      </c>
    </row>
    <row r="105" spans="1:9" ht="48">
      <c r="A105" s="139">
        <v>375683</v>
      </c>
      <c r="B105" s="140" t="s">
        <v>203</v>
      </c>
      <c r="C105" s="141" t="s">
        <v>214</v>
      </c>
      <c r="D105" s="141">
        <v>20000000</v>
      </c>
      <c r="E105" s="141" t="s">
        <v>228</v>
      </c>
      <c r="F105" s="142">
        <v>43913</v>
      </c>
      <c r="G105" s="141" t="s">
        <v>234</v>
      </c>
      <c r="H105" s="141" t="s">
        <v>247</v>
      </c>
      <c r="I105" s="141" t="s">
        <v>258</v>
      </c>
    </row>
    <row r="106" spans="1:9" ht="60">
      <c r="A106" s="139">
        <v>374330</v>
      </c>
      <c r="B106" s="140" t="s">
        <v>204</v>
      </c>
      <c r="C106" s="141" t="s">
        <v>215</v>
      </c>
      <c r="D106" s="141">
        <v>160000000</v>
      </c>
      <c r="E106" s="141" t="s">
        <v>229</v>
      </c>
      <c r="F106" s="142">
        <v>43944</v>
      </c>
      <c r="G106" s="141" t="s">
        <v>237</v>
      </c>
      <c r="H106" s="141" t="s">
        <v>248</v>
      </c>
      <c r="I106" s="141" t="s">
        <v>259</v>
      </c>
    </row>
    <row r="107" spans="1:9" ht="64.5" customHeight="1">
      <c r="A107" s="194">
        <v>373704</v>
      </c>
      <c r="B107" s="195" t="s">
        <v>205</v>
      </c>
      <c r="C107" s="195" t="s">
        <v>216</v>
      </c>
      <c r="D107" s="195">
        <v>643500000</v>
      </c>
      <c r="E107" s="195" t="s">
        <v>230</v>
      </c>
      <c r="F107" s="196">
        <v>43949</v>
      </c>
      <c r="G107" s="195" t="s">
        <v>238</v>
      </c>
      <c r="H107" s="195" t="s">
        <v>249</v>
      </c>
      <c r="I107" s="195" t="s">
        <v>260</v>
      </c>
    </row>
    <row r="108" spans="1:9" ht="123.75" customHeight="1">
      <c r="A108" s="139">
        <v>373020</v>
      </c>
      <c r="B108" s="141" t="s">
        <v>206</v>
      </c>
      <c r="C108" s="141" t="s">
        <v>217</v>
      </c>
      <c r="D108" s="141" t="s">
        <v>220</v>
      </c>
      <c r="E108" s="141" t="s">
        <v>231</v>
      </c>
      <c r="F108" s="142">
        <v>43922</v>
      </c>
      <c r="G108" s="141" t="s">
        <v>239</v>
      </c>
      <c r="H108" s="141" t="s">
        <v>250</v>
      </c>
      <c r="I108" s="141" t="s">
        <v>261</v>
      </c>
    </row>
    <row r="109" spans="1:9" ht="91.5" customHeight="1">
      <c r="A109" s="139">
        <v>374336</v>
      </c>
      <c r="B109" s="141" t="s">
        <v>207</v>
      </c>
      <c r="C109" s="141" t="s">
        <v>218</v>
      </c>
      <c r="D109" s="141" t="s">
        <v>221</v>
      </c>
      <c r="E109" s="141" t="s">
        <v>232</v>
      </c>
      <c r="F109" s="142">
        <v>43983</v>
      </c>
      <c r="G109" s="141" t="s">
        <v>240</v>
      </c>
      <c r="H109" s="141" t="s">
        <v>251</v>
      </c>
      <c r="I109" s="141" t="s">
        <v>262</v>
      </c>
    </row>
    <row r="110" spans="1:9">
      <c r="A110" s="7"/>
    </row>
    <row r="112" spans="1:9" ht="15.75" thickBot="1">
      <c r="A112" s="7" t="s">
        <v>48</v>
      </c>
    </row>
    <row r="113" spans="1:15" ht="15" customHeight="1">
      <c r="A113" s="28" t="s">
        <v>124</v>
      </c>
      <c r="B113" s="29"/>
      <c r="C113" s="30"/>
      <c r="D113" s="259" t="s">
        <v>32</v>
      </c>
      <c r="E113" s="259"/>
      <c r="F113" s="259"/>
      <c r="G113" s="31" t="s">
        <v>125</v>
      </c>
      <c r="H113" s="32" t="s">
        <v>126</v>
      </c>
      <c r="I113" s="33" t="s">
        <v>127</v>
      </c>
      <c r="J113" s="268" t="s">
        <v>128</v>
      </c>
      <c r="K113" s="249" t="s">
        <v>129</v>
      </c>
      <c r="L113" s="247" t="s">
        <v>301</v>
      </c>
      <c r="M113" s="33" t="s">
        <v>130</v>
      </c>
      <c r="N113" s="249" t="s">
        <v>302</v>
      </c>
      <c r="O113" s="32" t="s">
        <v>130</v>
      </c>
    </row>
    <row r="114" spans="1:15" ht="15.75" customHeight="1" thickBot="1">
      <c r="A114" s="34" t="s">
        <v>131</v>
      </c>
      <c r="B114" s="35" t="s">
        <v>132</v>
      </c>
      <c r="C114" s="36" t="s">
        <v>133</v>
      </c>
      <c r="D114" s="260"/>
      <c r="E114" s="260"/>
      <c r="F114" s="260"/>
      <c r="G114" s="37" t="s">
        <v>134</v>
      </c>
      <c r="H114" s="38" t="s">
        <v>135</v>
      </c>
      <c r="I114" s="39" t="s">
        <v>136</v>
      </c>
      <c r="J114" s="269"/>
      <c r="K114" s="250"/>
      <c r="L114" s="248"/>
      <c r="M114" s="39" t="s">
        <v>137</v>
      </c>
      <c r="N114" s="250"/>
      <c r="O114" s="38" t="s">
        <v>137</v>
      </c>
    </row>
    <row r="115" spans="1:15" ht="15.75" customHeight="1" thickBot="1">
      <c r="A115" s="251" t="s">
        <v>138</v>
      </c>
      <c r="B115" s="252"/>
      <c r="C115" s="253"/>
      <c r="D115" s="254" t="s">
        <v>139</v>
      </c>
      <c r="E115" s="254"/>
      <c r="F115" s="254"/>
      <c r="G115" s="161">
        <f t="shared" ref="G115:O115" si="0">G116+G130+G142+G150+G156+G160</f>
        <v>173786959138</v>
      </c>
      <c r="H115" s="162">
        <f t="shared" si="0"/>
        <v>0</v>
      </c>
      <c r="I115" s="163">
        <f t="shared" si="0"/>
        <v>173786959138</v>
      </c>
      <c r="J115" s="164">
        <f t="shared" si="0"/>
        <v>9053207358</v>
      </c>
      <c r="K115" s="165">
        <f t="shared" si="0"/>
        <v>13314667179</v>
      </c>
      <c r="L115" s="166">
        <f t="shared" si="0"/>
        <v>91388793325</v>
      </c>
      <c r="M115" s="165" t="s">
        <v>303</v>
      </c>
      <c r="N115" s="166">
        <f t="shared" si="0"/>
        <v>0</v>
      </c>
      <c r="O115" s="167">
        <f t="shared" si="0"/>
        <v>60030291276</v>
      </c>
    </row>
    <row r="116" spans="1:15" ht="16.5" customHeight="1" thickBot="1">
      <c r="A116" s="272">
        <v>100</v>
      </c>
      <c r="B116" s="273"/>
      <c r="C116" s="274"/>
      <c r="D116" s="168" t="s">
        <v>140</v>
      </c>
      <c r="E116" s="40"/>
      <c r="F116" s="40"/>
      <c r="G116" s="169">
        <f>SUM(G117:G129)</f>
        <v>101207242182</v>
      </c>
      <c r="H116" s="162">
        <f>SUM(H117:H129)</f>
        <v>0</v>
      </c>
      <c r="I116" s="170">
        <f>SUM(I117:I129)</f>
        <v>101207242182</v>
      </c>
      <c r="J116" s="171">
        <f>SUM(J117:J129)</f>
        <v>0</v>
      </c>
      <c r="K116" s="172">
        <v>0</v>
      </c>
      <c r="L116" s="173">
        <f>SUM(L117:L129)</f>
        <v>59000132327</v>
      </c>
      <c r="M116" s="172">
        <f>SUM(M117:M129)</f>
        <v>42207109855</v>
      </c>
      <c r="N116" s="173">
        <f>SUM(N117:N129)</f>
        <v>0</v>
      </c>
      <c r="O116" s="172">
        <f>SUM(O117:O129)</f>
        <v>42207109855</v>
      </c>
    </row>
    <row r="117" spans="1:15" ht="15.75">
      <c r="A117" s="41">
        <v>111</v>
      </c>
      <c r="B117" s="42">
        <v>30</v>
      </c>
      <c r="C117" s="43">
        <v>36</v>
      </c>
      <c r="D117" s="277" t="s">
        <v>141</v>
      </c>
      <c r="E117" s="278"/>
      <c r="F117" s="278"/>
      <c r="G117" s="44">
        <v>30469840680</v>
      </c>
      <c r="H117" s="45">
        <v>0</v>
      </c>
      <c r="I117" s="46">
        <f t="shared" ref="I117:I129" si="1">G117+H117</f>
        <v>30469840680</v>
      </c>
      <c r="J117" s="47">
        <v>0</v>
      </c>
      <c r="K117" s="48">
        <v>0</v>
      </c>
      <c r="L117" s="49">
        <v>20509619959</v>
      </c>
      <c r="M117" s="50">
        <f t="shared" ref="M117:M129" si="2">+I117-J117-L117</f>
        <v>9960220721</v>
      </c>
      <c r="N117" s="174">
        <v>0</v>
      </c>
      <c r="O117" s="51">
        <f t="shared" ref="O117:O128" si="3">M117+N117</f>
        <v>9960220721</v>
      </c>
    </row>
    <row r="118" spans="1:15" ht="15.75">
      <c r="A118" s="52">
        <v>114</v>
      </c>
      <c r="B118" s="53">
        <v>30</v>
      </c>
      <c r="C118" s="54">
        <v>36</v>
      </c>
      <c r="D118" s="158" t="s">
        <v>142</v>
      </c>
      <c r="E118" s="55"/>
      <c r="F118" s="55"/>
      <c r="G118" s="56">
        <v>2539153390</v>
      </c>
      <c r="H118" s="45">
        <v>0</v>
      </c>
      <c r="I118" s="57">
        <f t="shared" si="1"/>
        <v>2539153390</v>
      </c>
      <c r="J118" s="58">
        <v>0</v>
      </c>
      <c r="K118" s="59">
        <v>0</v>
      </c>
      <c r="L118" s="59">
        <v>0</v>
      </c>
      <c r="M118" s="60">
        <f t="shared" si="2"/>
        <v>2539153390</v>
      </c>
      <c r="N118" s="175">
        <v>0</v>
      </c>
      <c r="O118" s="61">
        <f t="shared" si="3"/>
        <v>2539153390</v>
      </c>
    </row>
    <row r="119" spans="1:15" ht="15.75">
      <c r="A119" s="52">
        <v>122</v>
      </c>
      <c r="B119" s="53">
        <v>30</v>
      </c>
      <c r="C119" s="54">
        <v>36</v>
      </c>
      <c r="D119" s="158" t="s">
        <v>143</v>
      </c>
      <c r="E119" s="55"/>
      <c r="F119" s="55"/>
      <c r="G119" s="44">
        <v>120000000</v>
      </c>
      <c r="H119" s="45">
        <v>0</v>
      </c>
      <c r="I119" s="57">
        <f t="shared" si="1"/>
        <v>120000000</v>
      </c>
      <c r="J119" s="58">
        <v>0</v>
      </c>
      <c r="K119" s="59">
        <v>0</v>
      </c>
      <c r="L119" s="59">
        <v>66913333</v>
      </c>
      <c r="M119" s="60">
        <f t="shared" si="2"/>
        <v>53086667</v>
      </c>
      <c r="N119" s="175">
        <v>0</v>
      </c>
      <c r="O119" s="61">
        <f t="shared" si="3"/>
        <v>53086667</v>
      </c>
    </row>
    <row r="120" spans="1:15" ht="15.75">
      <c r="A120" s="52">
        <v>123</v>
      </c>
      <c r="B120" s="53">
        <v>30</v>
      </c>
      <c r="C120" s="54">
        <v>36</v>
      </c>
      <c r="D120" s="158" t="s">
        <v>144</v>
      </c>
      <c r="E120" s="55"/>
      <c r="F120" s="55"/>
      <c r="G120" s="44">
        <v>2199392494</v>
      </c>
      <c r="H120" s="45">
        <v>0</v>
      </c>
      <c r="I120" s="57">
        <f t="shared" si="1"/>
        <v>2199392494</v>
      </c>
      <c r="J120" s="58">
        <v>0</v>
      </c>
      <c r="K120" s="59">
        <v>0</v>
      </c>
      <c r="L120" s="59">
        <v>346726965</v>
      </c>
      <c r="M120" s="60">
        <f t="shared" si="2"/>
        <v>1852665529</v>
      </c>
      <c r="N120" s="175">
        <v>0</v>
      </c>
      <c r="O120" s="61">
        <f t="shared" si="3"/>
        <v>1852665529</v>
      </c>
    </row>
    <row r="121" spans="1:15" ht="15.75">
      <c r="A121" s="52">
        <v>125</v>
      </c>
      <c r="B121" s="53">
        <v>30</v>
      </c>
      <c r="C121" s="54">
        <v>36</v>
      </c>
      <c r="D121" s="158" t="s">
        <v>145</v>
      </c>
      <c r="E121" s="55"/>
      <c r="F121" s="55"/>
      <c r="G121" s="44">
        <v>1170709332</v>
      </c>
      <c r="H121" s="45">
        <v>0</v>
      </c>
      <c r="I121" s="57">
        <f t="shared" si="1"/>
        <v>1170709332</v>
      </c>
      <c r="J121" s="58">
        <v>0</v>
      </c>
      <c r="K121" s="59">
        <v>0</v>
      </c>
      <c r="L121" s="59">
        <v>166845295</v>
      </c>
      <c r="M121" s="60">
        <f t="shared" si="2"/>
        <v>1003864037</v>
      </c>
      <c r="N121" s="175">
        <v>0</v>
      </c>
      <c r="O121" s="61">
        <f t="shared" si="3"/>
        <v>1003864037</v>
      </c>
    </row>
    <row r="122" spans="1:15" ht="15.75" customHeight="1">
      <c r="A122" s="52">
        <v>131</v>
      </c>
      <c r="B122" s="53">
        <v>30</v>
      </c>
      <c r="C122" s="54">
        <v>36</v>
      </c>
      <c r="D122" s="158" t="s">
        <v>146</v>
      </c>
      <c r="E122" s="55"/>
      <c r="F122" s="55"/>
      <c r="G122" s="44">
        <v>480000000</v>
      </c>
      <c r="H122" s="45">
        <v>0</v>
      </c>
      <c r="I122" s="57">
        <f t="shared" si="1"/>
        <v>480000000</v>
      </c>
      <c r="J122" s="58">
        <v>0</v>
      </c>
      <c r="K122" s="59">
        <v>0</v>
      </c>
      <c r="L122" s="59">
        <v>302100000</v>
      </c>
      <c r="M122" s="60">
        <f t="shared" si="2"/>
        <v>177900000</v>
      </c>
      <c r="N122" s="175">
        <v>0</v>
      </c>
      <c r="O122" s="61">
        <f t="shared" si="3"/>
        <v>177900000</v>
      </c>
    </row>
    <row r="123" spans="1:15" ht="15.75" customHeight="1">
      <c r="A123" s="52">
        <v>133</v>
      </c>
      <c r="B123" s="53">
        <v>30</v>
      </c>
      <c r="C123" s="54">
        <v>36</v>
      </c>
      <c r="D123" s="158" t="s">
        <v>147</v>
      </c>
      <c r="E123" s="55"/>
      <c r="F123" s="55"/>
      <c r="G123" s="44">
        <v>4217850000</v>
      </c>
      <c r="H123" s="45">
        <v>0</v>
      </c>
      <c r="I123" s="57">
        <f t="shared" si="1"/>
        <v>4217850000</v>
      </c>
      <c r="J123" s="58">
        <v>0</v>
      </c>
      <c r="K123" s="59">
        <v>0</v>
      </c>
      <c r="L123" s="59">
        <v>2886575781</v>
      </c>
      <c r="M123" s="60">
        <f t="shared" si="2"/>
        <v>1331274219</v>
      </c>
      <c r="N123" s="175">
        <v>0</v>
      </c>
      <c r="O123" s="61">
        <f t="shared" si="3"/>
        <v>1331274219</v>
      </c>
    </row>
    <row r="124" spans="1:15" ht="15.75" customHeight="1">
      <c r="A124" s="52">
        <v>141</v>
      </c>
      <c r="B124" s="53">
        <v>30</v>
      </c>
      <c r="C124" s="54">
        <v>36</v>
      </c>
      <c r="D124" s="158" t="s">
        <v>148</v>
      </c>
      <c r="E124" s="55"/>
      <c r="F124" s="55"/>
      <c r="G124" s="44">
        <v>7264250000</v>
      </c>
      <c r="H124" s="45">
        <v>-2250000000</v>
      </c>
      <c r="I124" s="57">
        <f t="shared" si="1"/>
        <v>5014250000</v>
      </c>
      <c r="J124" s="58">
        <v>0</v>
      </c>
      <c r="K124" s="59">
        <v>0</v>
      </c>
      <c r="L124" s="59">
        <v>1956841161</v>
      </c>
      <c r="M124" s="60">
        <f t="shared" si="2"/>
        <v>3057408839</v>
      </c>
      <c r="N124" s="175">
        <v>0</v>
      </c>
      <c r="O124" s="61">
        <f t="shared" si="3"/>
        <v>3057408839</v>
      </c>
    </row>
    <row r="125" spans="1:15" ht="15.75">
      <c r="A125" s="52">
        <v>144</v>
      </c>
      <c r="B125" s="53">
        <v>30</v>
      </c>
      <c r="C125" s="54">
        <v>36</v>
      </c>
      <c r="D125" s="157" t="s">
        <v>149</v>
      </c>
      <c r="E125" s="62"/>
      <c r="F125" s="62"/>
      <c r="G125" s="63">
        <v>5435430000</v>
      </c>
      <c r="H125" s="45">
        <v>2250000000</v>
      </c>
      <c r="I125" s="57">
        <f t="shared" si="1"/>
        <v>7685430000</v>
      </c>
      <c r="J125" s="58">
        <v>0</v>
      </c>
      <c r="K125" s="59">
        <v>0</v>
      </c>
      <c r="L125" s="59">
        <v>4718100973</v>
      </c>
      <c r="M125" s="60">
        <f t="shared" si="2"/>
        <v>2967329027</v>
      </c>
      <c r="N125" s="175">
        <v>0</v>
      </c>
      <c r="O125" s="61">
        <f t="shared" si="3"/>
        <v>2967329027</v>
      </c>
    </row>
    <row r="126" spans="1:15" ht="16.5" customHeight="1">
      <c r="A126" s="52">
        <v>145</v>
      </c>
      <c r="B126" s="53">
        <v>30</v>
      </c>
      <c r="C126" s="54">
        <v>36</v>
      </c>
      <c r="D126" s="157" t="s">
        <v>150</v>
      </c>
      <c r="E126" s="62"/>
      <c r="F126" s="62"/>
      <c r="G126" s="56">
        <v>8583960000</v>
      </c>
      <c r="H126" s="45">
        <v>0</v>
      </c>
      <c r="I126" s="57">
        <f t="shared" si="1"/>
        <v>8583960000</v>
      </c>
      <c r="J126" s="58">
        <v>0</v>
      </c>
      <c r="K126" s="59">
        <v>0</v>
      </c>
      <c r="L126" s="59">
        <v>5760820325</v>
      </c>
      <c r="M126" s="60">
        <f t="shared" si="2"/>
        <v>2823139675</v>
      </c>
      <c r="N126" s="175">
        <v>0</v>
      </c>
      <c r="O126" s="61">
        <f t="shared" si="3"/>
        <v>2823139675</v>
      </c>
    </row>
    <row r="127" spans="1:15" ht="15.75">
      <c r="A127" s="52">
        <v>148</v>
      </c>
      <c r="B127" s="53">
        <v>30</v>
      </c>
      <c r="C127" s="54">
        <v>1</v>
      </c>
      <c r="D127" s="157" t="s">
        <v>151</v>
      </c>
      <c r="E127" s="62"/>
      <c r="F127" s="62"/>
      <c r="G127" s="56">
        <v>828733000</v>
      </c>
      <c r="H127" s="45">
        <v>0</v>
      </c>
      <c r="I127" s="57">
        <f t="shared" si="1"/>
        <v>828733000</v>
      </c>
      <c r="J127" s="58">
        <v>0</v>
      </c>
      <c r="K127" s="59">
        <v>0</v>
      </c>
      <c r="L127" s="59">
        <v>0</v>
      </c>
      <c r="M127" s="60">
        <f t="shared" si="2"/>
        <v>828733000</v>
      </c>
      <c r="N127" s="175">
        <v>0</v>
      </c>
      <c r="O127" s="61">
        <f t="shared" si="3"/>
        <v>828733000</v>
      </c>
    </row>
    <row r="128" spans="1:15" ht="15.75">
      <c r="A128" s="52">
        <v>148</v>
      </c>
      <c r="B128" s="53">
        <v>30</v>
      </c>
      <c r="C128" s="54">
        <v>36</v>
      </c>
      <c r="D128" s="157" t="s">
        <v>151</v>
      </c>
      <c r="E128" s="62"/>
      <c r="F128" s="62"/>
      <c r="G128" s="56">
        <v>36638875000</v>
      </c>
      <c r="H128" s="45">
        <v>0</v>
      </c>
      <c r="I128" s="57">
        <f t="shared" si="1"/>
        <v>36638875000</v>
      </c>
      <c r="J128" s="58">
        <v>0</v>
      </c>
      <c r="K128" s="59">
        <v>0</v>
      </c>
      <c r="L128" s="59">
        <v>22088115299</v>
      </c>
      <c r="M128" s="60">
        <f t="shared" si="2"/>
        <v>14550759701</v>
      </c>
      <c r="N128" s="175">
        <v>0</v>
      </c>
      <c r="O128" s="61">
        <f t="shared" si="3"/>
        <v>14550759701</v>
      </c>
    </row>
    <row r="129" spans="1:15" ht="16.5" thickBot="1">
      <c r="A129" s="64">
        <v>199</v>
      </c>
      <c r="B129" s="65">
        <v>30</v>
      </c>
      <c r="C129" s="66">
        <v>36</v>
      </c>
      <c r="D129" s="67" t="s">
        <v>152</v>
      </c>
      <c r="E129" s="68"/>
      <c r="F129" s="68"/>
      <c r="G129" s="69">
        <v>1259048286</v>
      </c>
      <c r="H129" s="45">
        <v>0</v>
      </c>
      <c r="I129" s="70">
        <f t="shared" si="1"/>
        <v>1259048286</v>
      </c>
      <c r="J129" s="71">
        <v>0</v>
      </c>
      <c r="K129" s="72">
        <v>0</v>
      </c>
      <c r="L129" s="59">
        <v>197473236</v>
      </c>
      <c r="M129" s="73">
        <f t="shared" si="2"/>
        <v>1061575050</v>
      </c>
      <c r="N129" s="176">
        <v>0</v>
      </c>
      <c r="O129" s="74">
        <f>M129-N129</f>
        <v>1061575050</v>
      </c>
    </row>
    <row r="130" spans="1:15" ht="16.5" thickBot="1">
      <c r="A130" s="272">
        <v>200</v>
      </c>
      <c r="B130" s="273"/>
      <c r="C130" s="274"/>
      <c r="D130" s="168" t="s">
        <v>153</v>
      </c>
      <c r="E130" s="40"/>
      <c r="F130" s="40"/>
      <c r="G130" s="177">
        <f t="shared" ref="G130:O130" si="4">SUM(G131:G141)</f>
        <v>44747618456</v>
      </c>
      <c r="H130" s="178">
        <f t="shared" si="4"/>
        <v>2050000000</v>
      </c>
      <c r="I130" s="179">
        <f t="shared" si="4"/>
        <v>46797618456</v>
      </c>
      <c r="J130" s="180">
        <f>SUM(J131:J141)</f>
        <v>8266666667</v>
      </c>
      <c r="K130" s="181">
        <f t="shared" si="4"/>
        <v>9132231662</v>
      </c>
      <c r="L130" s="182">
        <f>SUM(L131:L141)</f>
        <v>20214842472</v>
      </c>
      <c r="M130" s="181">
        <f>SUM(M131:M141)</f>
        <v>9183877655</v>
      </c>
      <c r="N130" s="183">
        <f>SUM(N131:N141)</f>
        <v>0</v>
      </c>
      <c r="O130" s="181">
        <f t="shared" si="4"/>
        <v>9183877655</v>
      </c>
    </row>
    <row r="131" spans="1:15" ht="15.75">
      <c r="A131" s="41">
        <v>210</v>
      </c>
      <c r="B131" s="42">
        <v>30</v>
      </c>
      <c r="C131" s="43">
        <v>36</v>
      </c>
      <c r="D131" s="158" t="s">
        <v>154</v>
      </c>
      <c r="E131" s="55"/>
      <c r="F131" s="55"/>
      <c r="G131" s="44">
        <v>1555445376</v>
      </c>
      <c r="H131" s="75">
        <v>0</v>
      </c>
      <c r="I131" s="76">
        <f t="shared" ref="I131:I141" si="5">G131+H131</f>
        <v>1555445376</v>
      </c>
      <c r="J131" s="77">
        <v>0</v>
      </c>
      <c r="K131" s="78">
        <v>0</v>
      </c>
      <c r="L131" s="79">
        <v>1137521391</v>
      </c>
      <c r="M131" s="80">
        <f>+I131-J131-L131</f>
        <v>417923985</v>
      </c>
      <c r="N131" s="184">
        <v>0</v>
      </c>
      <c r="O131" s="51">
        <f>M131+N131</f>
        <v>417923985</v>
      </c>
    </row>
    <row r="132" spans="1:15" ht="15.75">
      <c r="A132" s="81">
        <v>220</v>
      </c>
      <c r="B132" s="82">
        <v>30</v>
      </c>
      <c r="C132" s="83">
        <v>36</v>
      </c>
      <c r="D132" s="84" t="s">
        <v>155</v>
      </c>
      <c r="E132" s="85"/>
      <c r="F132" s="86"/>
      <c r="G132" s="44">
        <v>600000000</v>
      </c>
      <c r="H132" s="45">
        <v>-480000000</v>
      </c>
      <c r="I132" s="46">
        <f t="shared" si="5"/>
        <v>120000000</v>
      </c>
      <c r="J132" s="47">
        <v>0</v>
      </c>
      <c r="K132" s="59">
        <v>90848380</v>
      </c>
      <c r="L132" s="87">
        <v>21737820</v>
      </c>
      <c r="M132" s="88">
        <f>I132-J132-K132-L132</f>
        <v>7413800</v>
      </c>
      <c r="N132" s="89">
        <v>0</v>
      </c>
      <c r="O132" s="61">
        <f>M132+N132</f>
        <v>7413800</v>
      </c>
    </row>
    <row r="133" spans="1:15" ht="15.75">
      <c r="A133" s="52">
        <v>230</v>
      </c>
      <c r="B133" s="53">
        <v>30</v>
      </c>
      <c r="C133" s="54">
        <v>36</v>
      </c>
      <c r="D133" s="90" t="s">
        <v>156</v>
      </c>
      <c r="E133" s="91"/>
      <c r="F133" s="92"/>
      <c r="G133" s="56">
        <v>1140000000</v>
      </c>
      <c r="H133" s="45">
        <v>-176000000</v>
      </c>
      <c r="I133" s="57">
        <f t="shared" si="5"/>
        <v>964000000</v>
      </c>
      <c r="J133" s="47">
        <v>0</v>
      </c>
      <c r="K133" s="59">
        <v>302636828</v>
      </c>
      <c r="L133" s="87">
        <v>331725852</v>
      </c>
      <c r="M133" s="88">
        <f t="shared" ref="M133:M141" si="6">I133-J133-K133-L133</f>
        <v>329637320</v>
      </c>
      <c r="N133" s="93">
        <v>0</v>
      </c>
      <c r="O133" s="61">
        <f>M133+N133</f>
        <v>329637320</v>
      </c>
    </row>
    <row r="134" spans="1:15" ht="15.75">
      <c r="A134" s="52">
        <v>240</v>
      </c>
      <c r="B134" s="53">
        <v>30</v>
      </c>
      <c r="C134" s="54">
        <v>36</v>
      </c>
      <c r="D134" s="90" t="s">
        <v>157</v>
      </c>
      <c r="E134" s="91"/>
      <c r="F134" s="92"/>
      <c r="G134" s="56">
        <v>11894249996</v>
      </c>
      <c r="H134" s="45">
        <v>3360000000</v>
      </c>
      <c r="I134" s="57">
        <f t="shared" si="5"/>
        <v>15254249996</v>
      </c>
      <c r="J134" s="47">
        <v>6046666667</v>
      </c>
      <c r="K134" s="59">
        <v>1332682533</v>
      </c>
      <c r="L134" s="87">
        <v>4871872741</v>
      </c>
      <c r="M134" s="88">
        <f t="shared" si="6"/>
        <v>3003028055</v>
      </c>
      <c r="N134" s="93">
        <v>0</v>
      </c>
      <c r="O134" s="61">
        <f t="shared" ref="O134:O141" si="7">-N134+M134</f>
        <v>3003028055</v>
      </c>
    </row>
    <row r="135" spans="1:15" ht="15.75">
      <c r="A135" s="52">
        <v>250</v>
      </c>
      <c r="B135" s="53">
        <v>30</v>
      </c>
      <c r="C135" s="54">
        <v>36</v>
      </c>
      <c r="D135" s="90" t="s">
        <v>158</v>
      </c>
      <c r="E135" s="91"/>
      <c r="F135" s="92"/>
      <c r="G135" s="56">
        <v>2268000000</v>
      </c>
      <c r="H135" s="45">
        <v>-90000000</v>
      </c>
      <c r="I135" s="57">
        <f t="shared" si="5"/>
        <v>2178000000</v>
      </c>
      <c r="J135" s="47">
        <v>120000000</v>
      </c>
      <c r="K135" s="59">
        <v>566000000</v>
      </c>
      <c r="L135" s="87">
        <v>1358968000</v>
      </c>
      <c r="M135" s="88">
        <f>I135-J135-K135-L135</f>
        <v>133032000</v>
      </c>
      <c r="N135" s="93">
        <v>0</v>
      </c>
      <c r="O135" s="61">
        <f t="shared" si="7"/>
        <v>133032000</v>
      </c>
    </row>
    <row r="136" spans="1:15" ht="15.75">
      <c r="A136" s="52">
        <v>260</v>
      </c>
      <c r="B136" s="53">
        <v>30</v>
      </c>
      <c r="C136" s="54">
        <v>36</v>
      </c>
      <c r="D136" s="90" t="s">
        <v>159</v>
      </c>
      <c r="E136" s="91"/>
      <c r="F136" s="92"/>
      <c r="G136" s="56">
        <v>9124000000</v>
      </c>
      <c r="H136" s="45">
        <v>-4870000000</v>
      </c>
      <c r="I136" s="57">
        <f t="shared" si="5"/>
        <v>4254000000</v>
      </c>
      <c r="J136" s="47">
        <v>0</v>
      </c>
      <c r="K136" s="59">
        <v>886061689</v>
      </c>
      <c r="L136" s="87">
        <v>1493423618</v>
      </c>
      <c r="M136" s="88">
        <f t="shared" si="6"/>
        <v>1874514693</v>
      </c>
      <c r="N136" s="93">
        <v>0</v>
      </c>
      <c r="O136" s="61">
        <f t="shared" si="7"/>
        <v>1874514693</v>
      </c>
    </row>
    <row r="137" spans="1:15" ht="15.75">
      <c r="A137" s="52">
        <v>271</v>
      </c>
      <c r="B137" s="53">
        <v>30</v>
      </c>
      <c r="C137" s="54">
        <v>36</v>
      </c>
      <c r="D137" s="270" t="s">
        <v>160</v>
      </c>
      <c r="E137" s="271"/>
      <c r="F137" s="271"/>
      <c r="G137" s="56">
        <v>12000000000</v>
      </c>
      <c r="H137" s="45">
        <v>2670000000</v>
      </c>
      <c r="I137" s="57">
        <f t="shared" si="5"/>
        <v>14670000000</v>
      </c>
      <c r="J137" s="47">
        <v>0</v>
      </c>
      <c r="K137" s="59">
        <v>5757588984</v>
      </c>
      <c r="L137" s="87">
        <v>8905091016</v>
      </c>
      <c r="M137" s="88">
        <f t="shared" si="6"/>
        <v>7320000</v>
      </c>
      <c r="N137" s="93">
        <v>0</v>
      </c>
      <c r="O137" s="61">
        <f t="shared" si="7"/>
        <v>7320000</v>
      </c>
    </row>
    <row r="138" spans="1:15" ht="15.75">
      <c r="A138" s="52">
        <v>281</v>
      </c>
      <c r="B138" s="53">
        <v>30</v>
      </c>
      <c r="C138" s="54">
        <v>36</v>
      </c>
      <c r="D138" s="270" t="s">
        <v>161</v>
      </c>
      <c r="E138" s="271"/>
      <c r="F138" s="271"/>
      <c r="G138" s="56">
        <v>100000000</v>
      </c>
      <c r="H138" s="45">
        <v>163000000</v>
      </c>
      <c r="I138" s="57">
        <f t="shared" si="5"/>
        <v>263000000</v>
      </c>
      <c r="J138" s="185">
        <v>0</v>
      </c>
      <c r="K138" s="186">
        <v>11428000</v>
      </c>
      <c r="L138" s="87">
        <v>1140000</v>
      </c>
      <c r="M138" s="88">
        <f t="shared" si="6"/>
        <v>250432000</v>
      </c>
      <c r="N138" s="93">
        <v>0</v>
      </c>
      <c r="O138" s="61">
        <f t="shared" si="7"/>
        <v>250432000</v>
      </c>
    </row>
    <row r="139" spans="1:15" ht="15.75">
      <c r="A139" s="52">
        <v>282</v>
      </c>
      <c r="B139" s="53">
        <v>30</v>
      </c>
      <c r="C139" s="54">
        <v>36</v>
      </c>
      <c r="D139" s="270" t="s">
        <v>162</v>
      </c>
      <c r="E139" s="271"/>
      <c r="F139" s="271"/>
      <c r="G139" s="56">
        <v>5725923084</v>
      </c>
      <c r="H139" s="45">
        <v>1396000000</v>
      </c>
      <c r="I139" s="57">
        <f t="shared" si="5"/>
        <v>7121923084</v>
      </c>
      <c r="J139" s="47">
        <v>2100000000</v>
      </c>
      <c r="K139" s="59">
        <v>166325248</v>
      </c>
      <c r="L139" s="87">
        <v>1934499161</v>
      </c>
      <c r="M139" s="88">
        <f t="shared" si="6"/>
        <v>2921098675</v>
      </c>
      <c r="N139" s="93">
        <v>0</v>
      </c>
      <c r="O139" s="61">
        <f t="shared" si="7"/>
        <v>2921098675</v>
      </c>
    </row>
    <row r="140" spans="1:15" ht="15.75">
      <c r="A140" s="64">
        <v>284</v>
      </c>
      <c r="B140" s="65">
        <v>30</v>
      </c>
      <c r="C140" s="66">
        <v>36</v>
      </c>
      <c r="D140" s="270" t="s">
        <v>163</v>
      </c>
      <c r="E140" s="271"/>
      <c r="F140" s="271"/>
      <c r="G140" s="56">
        <v>100000000</v>
      </c>
      <c r="H140" s="45">
        <v>77000000</v>
      </c>
      <c r="I140" s="57">
        <f t="shared" si="5"/>
        <v>177000000</v>
      </c>
      <c r="J140" s="47">
        <v>0</v>
      </c>
      <c r="K140" s="59">
        <v>18660000</v>
      </c>
      <c r="L140" s="87">
        <v>3616000</v>
      </c>
      <c r="M140" s="88">
        <f t="shared" si="6"/>
        <v>154724000</v>
      </c>
      <c r="N140" s="93">
        <v>0</v>
      </c>
      <c r="O140" s="61">
        <f t="shared" si="7"/>
        <v>154724000</v>
      </c>
    </row>
    <row r="141" spans="1:15" ht="16.5" thickBot="1">
      <c r="A141" s="64">
        <v>290</v>
      </c>
      <c r="B141" s="65">
        <v>30</v>
      </c>
      <c r="C141" s="66">
        <v>36</v>
      </c>
      <c r="D141" s="94" t="s">
        <v>164</v>
      </c>
      <c r="E141" s="95"/>
      <c r="F141" s="96"/>
      <c r="G141" s="56">
        <v>240000000</v>
      </c>
      <c r="H141" s="45">
        <v>0</v>
      </c>
      <c r="I141" s="70">
        <f t="shared" si="5"/>
        <v>240000000</v>
      </c>
      <c r="J141" s="71">
        <v>0</v>
      </c>
      <c r="K141" s="72">
        <v>0</v>
      </c>
      <c r="L141" s="87">
        <v>155246873</v>
      </c>
      <c r="M141" s="88">
        <f t="shared" si="6"/>
        <v>84753127</v>
      </c>
      <c r="N141" s="103">
        <v>0</v>
      </c>
      <c r="O141" s="61">
        <f t="shared" si="7"/>
        <v>84753127</v>
      </c>
    </row>
    <row r="142" spans="1:15" ht="16.5" thickBot="1">
      <c r="A142" s="272">
        <v>300</v>
      </c>
      <c r="B142" s="273"/>
      <c r="C142" s="274"/>
      <c r="D142" s="168" t="s">
        <v>165</v>
      </c>
      <c r="E142" s="40"/>
      <c r="F142" s="40"/>
      <c r="G142" s="177">
        <f t="shared" ref="G142:O142" si="8">SUM(G143:G149)</f>
        <v>9207098500</v>
      </c>
      <c r="H142" s="178">
        <f t="shared" si="8"/>
        <v>-3780000000</v>
      </c>
      <c r="I142" s="179">
        <f t="shared" si="8"/>
        <v>5427098500</v>
      </c>
      <c r="J142" s="180">
        <f>SUM(J143:J149)</f>
        <v>275684452</v>
      </c>
      <c r="K142" s="181">
        <f>SUM(K143:K149)</f>
        <v>1199697897</v>
      </c>
      <c r="L142" s="187">
        <f>SUM(L143:L149)</f>
        <v>1389517156</v>
      </c>
      <c r="M142" s="181">
        <f>SUM(M143:M149)</f>
        <v>2562198995</v>
      </c>
      <c r="N142" s="183">
        <f t="shared" si="8"/>
        <v>0</v>
      </c>
      <c r="O142" s="181">
        <f t="shared" si="8"/>
        <v>2562198995</v>
      </c>
    </row>
    <row r="143" spans="1:15" ht="15.75">
      <c r="A143" s="41">
        <v>310</v>
      </c>
      <c r="B143" s="42">
        <v>30</v>
      </c>
      <c r="C143" s="43">
        <v>36</v>
      </c>
      <c r="D143" s="97" t="s">
        <v>166</v>
      </c>
      <c r="E143" s="98"/>
      <c r="F143" s="99"/>
      <c r="G143" s="100">
        <v>396880000</v>
      </c>
      <c r="H143" s="45">
        <v>-350000000</v>
      </c>
      <c r="I143" s="76">
        <f t="shared" ref="I143:I149" si="9">G143+H143</f>
        <v>46880000</v>
      </c>
      <c r="J143" s="47">
        <v>0</v>
      </c>
      <c r="K143" s="59">
        <v>0</v>
      </c>
      <c r="L143" s="79">
        <v>0</v>
      </c>
      <c r="M143" s="80">
        <f t="shared" ref="M143:M149" si="10">+I143-J143-L143-K143</f>
        <v>46880000</v>
      </c>
      <c r="N143" s="93">
        <v>0</v>
      </c>
      <c r="O143" s="51">
        <f>-N143+M143</f>
        <v>46880000</v>
      </c>
    </row>
    <row r="144" spans="1:15" ht="15.75">
      <c r="A144" s="52">
        <v>320</v>
      </c>
      <c r="B144" s="53">
        <v>30</v>
      </c>
      <c r="C144" s="54">
        <v>36</v>
      </c>
      <c r="D144" s="90" t="s">
        <v>167</v>
      </c>
      <c r="E144" s="91"/>
      <c r="F144" s="92"/>
      <c r="G144" s="56">
        <v>1353914500</v>
      </c>
      <c r="H144" s="45">
        <v>-1070000000</v>
      </c>
      <c r="I144" s="57">
        <f t="shared" si="9"/>
        <v>283914500</v>
      </c>
      <c r="J144" s="47">
        <v>0</v>
      </c>
      <c r="K144" s="59">
        <v>79733124</v>
      </c>
      <c r="L144" s="87">
        <v>0</v>
      </c>
      <c r="M144" s="50">
        <f t="shared" si="10"/>
        <v>204181376</v>
      </c>
      <c r="N144" s="93">
        <v>0</v>
      </c>
      <c r="O144" s="61">
        <f>-N144+M144</f>
        <v>204181376</v>
      </c>
    </row>
    <row r="145" spans="1:15" ht="15.75">
      <c r="A145" s="52">
        <v>330</v>
      </c>
      <c r="B145" s="53">
        <v>30</v>
      </c>
      <c r="C145" s="54">
        <v>36</v>
      </c>
      <c r="D145" s="90" t="s">
        <v>168</v>
      </c>
      <c r="E145" s="91"/>
      <c r="F145" s="92"/>
      <c r="G145" s="56">
        <v>646350000</v>
      </c>
      <c r="H145" s="45">
        <v>-350000000</v>
      </c>
      <c r="I145" s="57">
        <f t="shared" si="9"/>
        <v>296350000</v>
      </c>
      <c r="J145" s="47">
        <v>169874000</v>
      </c>
      <c r="K145" s="59">
        <v>45253000</v>
      </c>
      <c r="L145" s="87">
        <v>80601000</v>
      </c>
      <c r="M145" s="50">
        <f t="shared" si="10"/>
        <v>622000</v>
      </c>
      <c r="N145" s="93">
        <v>0</v>
      </c>
      <c r="O145" s="61">
        <f>M145+N145</f>
        <v>622000</v>
      </c>
    </row>
    <row r="146" spans="1:15" ht="15.75">
      <c r="A146" s="52">
        <v>340</v>
      </c>
      <c r="B146" s="53">
        <v>30</v>
      </c>
      <c r="C146" s="54">
        <v>36</v>
      </c>
      <c r="D146" s="90" t="s">
        <v>169</v>
      </c>
      <c r="E146" s="91"/>
      <c r="F146" s="92"/>
      <c r="G146" s="56">
        <v>1813354000</v>
      </c>
      <c r="H146" s="45">
        <v>0</v>
      </c>
      <c r="I146" s="57">
        <f t="shared" si="9"/>
        <v>1813354000</v>
      </c>
      <c r="J146" s="47">
        <v>105389000</v>
      </c>
      <c r="K146" s="59">
        <v>46987180</v>
      </c>
      <c r="L146" s="87">
        <v>1306285186</v>
      </c>
      <c r="M146" s="50">
        <f t="shared" si="10"/>
        <v>354692634</v>
      </c>
      <c r="N146" s="93">
        <v>0</v>
      </c>
      <c r="O146" s="61">
        <f>-N146+M146</f>
        <v>354692634</v>
      </c>
    </row>
    <row r="147" spans="1:15" ht="15.75">
      <c r="A147" s="52">
        <v>350</v>
      </c>
      <c r="B147" s="53">
        <v>30</v>
      </c>
      <c r="C147" s="54">
        <v>36</v>
      </c>
      <c r="D147" s="90" t="s">
        <v>170</v>
      </c>
      <c r="E147" s="91"/>
      <c r="F147" s="92"/>
      <c r="G147" s="56">
        <v>698400000</v>
      </c>
      <c r="H147" s="45">
        <v>0</v>
      </c>
      <c r="I147" s="57">
        <f t="shared" si="9"/>
        <v>698400000</v>
      </c>
      <c r="J147" s="47">
        <v>0</v>
      </c>
      <c r="K147" s="59">
        <v>80241500</v>
      </c>
      <c r="L147" s="87">
        <v>0</v>
      </c>
      <c r="M147" s="50">
        <f>+I147-J147-L147-K147</f>
        <v>618158500</v>
      </c>
      <c r="N147" s="93">
        <v>0</v>
      </c>
      <c r="O147" s="61">
        <f>-N147+M147</f>
        <v>618158500</v>
      </c>
    </row>
    <row r="148" spans="1:15" ht="15.75">
      <c r="A148" s="52">
        <v>360</v>
      </c>
      <c r="B148" s="53">
        <v>30</v>
      </c>
      <c r="C148" s="54">
        <v>36</v>
      </c>
      <c r="D148" s="90" t="s">
        <v>171</v>
      </c>
      <c r="E148" s="91"/>
      <c r="F148" s="92"/>
      <c r="G148" s="56">
        <v>2147800000</v>
      </c>
      <c r="H148" s="45">
        <f>-440000000-395000000</f>
        <v>-835000000</v>
      </c>
      <c r="I148" s="57">
        <f t="shared" si="9"/>
        <v>1312800000</v>
      </c>
      <c r="J148" s="47">
        <v>0</v>
      </c>
      <c r="K148" s="59">
        <v>850000000</v>
      </c>
      <c r="L148" s="87">
        <v>0</v>
      </c>
      <c r="M148" s="50">
        <f t="shared" si="10"/>
        <v>462800000</v>
      </c>
      <c r="N148" s="93">
        <v>0</v>
      </c>
      <c r="O148" s="61">
        <f>-N148+M148</f>
        <v>462800000</v>
      </c>
    </row>
    <row r="149" spans="1:15" ht="16.5" thickBot="1">
      <c r="A149" s="64">
        <v>390</v>
      </c>
      <c r="B149" s="65">
        <v>30</v>
      </c>
      <c r="C149" s="66">
        <v>36</v>
      </c>
      <c r="D149" s="94" t="s">
        <v>172</v>
      </c>
      <c r="E149" s="95"/>
      <c r="F149" s="96"/>
      <c r="G149" s="56">
        <v>2150400000</v>
      </c>
      <c r="H149" s="45">
        <f>-1570000000+395000000</f>
        <v>-1175000000</v>
      </c>
      <c r="I149" s="70">
        <f t="shared" si="9"/>
        <v>975400000</v>
      </c>
      <c r="J149" s="47">
        <v>421452</v>
      </c>
      <c r="K149" s="59">
        <v>97483093</v>
      </c>
      <c r="L149" s="87">
        <v>2630970</v>
      </c>
      <c r="M149" s="102">
        <f t="shared" si="10"/>
        <v>874864485</v>
      </c>
      <c r="N149" s="93">
        <v>0</v>
      </c>
      <c r="O149" s="61">
        <f>-N149+M149</f>
        <v>874864485</v>
      </c>
    </row>
    <row r="150" spans="1:15" ht="16.5" thickBot="1">
      <c r="A150" s="272">
        <v>500</v>
      </c>
      <c r="B150" s="273"/>
      <c r="C150" s="274"/>
      <c r="D150" s="168" t="s">
        <v>173</v>
      </c>
      <c r="E150" s="104"/>
      <c r="F150" s="105"/>
      <c r="G150" s="177">
        <f t="shared" ref="G150:O150" si="11">SUM(G151:G155)</f>
        <v>17825000000</v>
      </c>
      <c r="H150" s="178">
        <f t="shared" si="11"/>
        <v>0</v>
      </c>
      <c r="I150" s="179">
        <f t="shared" si="11"/>
        <v>17825000000</v>
      </c>
      <c r="J150" s="180">
        <f t="shared" si="11"/>
        <v>510856239</v>
      </c>
      <c r="K150" s="181">
        <f>SUM(K151:K155)</f>
        <v>2982737620</v>
      </c>
      <c r="L150" s="181">
        <f>SUM(L151:L155)</f>
        <v>9386436820</v>
      </c>
      <c r="M150" s="181">
        <f t="shared" si="11"/>
        <v>4944969321</v>
      </c>
      <c r="N150" s="188">
        <f t="shared" si="11"/>
        <v>0</v>
      </c>
      <c r="O150" s="188">
        <f t="shared" si="11"/>
        <v>4944969321</v>
      </c>
    </row>
    <row r="151" spans="1:15" ht="15.75">
      <c r="A151" s="41">
        <v>520</v>
      </c>
      <c r="B151" s="42">
        <v>30</v>
      </c>
      <c r="C151" s="43">
        <v>36</v>
      </c>
      <c r="D151" s="97" t="s">
        <v>174</v>
      </c>
      <c r="E151" s="98"/>
      <c r="F151" s="99"/>
      <c r="G151" s="100">
        <v>7500000000</v>
      </c>
      <c r="H151" s="45">
        <v>-3150000000</v>
      </c>
      <c r="I151" s="76">
        <f>G151+H151</f>
        <v>4350000000</v>
      </c>
      <c r="J151" s="47">
        <v>60856239</v>
      </c>
      <c r="K151" s="59">
        <v>1611190005</v>
      </c>
      <c r="L151" s="87">
        <v>603589645</v>
      </c>
      <c r="M151" s="80">
        <f>+I151-J151-L151-K151</f>
        <v>2074364111</v>
      </c>
      <c r="N151" s="101">
        <v>0</v>
      </c>
      <c r="O151" s="51">
        <f>M151+N151</f>
        <v>2074364111</v>
      </c>
    </row>
    <row r="152" spans="1:15" ht="15.75">
      <c r="A152" s="52">
        <v>530</v>
      </c>
      <c r="B152" s="53">
        <v>30</v>
      </c>
      <c r="C152" s="54">
        <v>36</v>
      </c>
      <c r="D152" s="90" t="s">
        <v>175</v>
      </c>
      <c r="E152" s="91"/>
      <c r="F152" s="92"/>
      <c r="G152" s="56">
        <v>6880000000</v>
      </c>
      <c r="H152" s="45">
        <v>3900000000</v>
      </c>
      <c r="I152" s="57">
        <f>G152+H152</f>
        <v>10780000000</v>
      </c>
      <c r="J152" s="47">
        <v>0</v>
      </c>
      <c r="K152" s="47">
        <v>970500000</v>
      </c>
      <c r="L152" s="59">
        <v>8409031500</v>
      </c>
      <c r="M152" s="50">
        <f>+I152-J152-L152-K152</f>
        <v>1400468500</v>
      </c>
      <c r="N152" s="93">
        <v>0</v>
      </c>
      <c r="O152" s="51">
        <f>M152+N152</f>
        <v>1400468500</v>
      </c>
    </row>
    <row r="153" spans="1:15" ht="15.75">
      <c r="A153" s="52">
        <v>540</v>
      </c>
      <c r="B153" s="53">
        <v>30</v>
      </c>
      <c r="C153" s="54">
        <v>36</v>
      </c>
      <c r="D153" s="90" t="s">
        <v>176</v>
      </c>
      <c r="E153" s="91"/>
      <c r="F153" s="92"/>
      <c r="G153" s="56">
        <v>1925000000</v>
      </c>
      <c r="H153" s="45">
        <v>-200000000</v>
      </c>
      <c r="I153" s="106">
        <f>G153+H153</f>
        <v>1725000000</v>
      </c>
      <c r="J153" s="47">
        <v>450000000</v>
      </c>
      <c r="K153" s="59">
        <v>401047615</v>
      </c>
      <c r="L153" s="87">
        <v>373815675</v>
      </c>
      <c r="M153" s="50">
        <f>+I153-J153-L153-K153</f>
        <v>500136710</v>
      </c>
      <c r="N153" s="93">
        <v>0</v>
      </c>
      <c r="O153" s="51">
        <f>M153+N153</f>
        <v>500136710</v>
      </c>
    </row>
    <row r="154" spans="1:15" ht="15.75">
      <c r="A154" s="52">
        <v>570</v>
      </c>
      <c r="B154" s="53">
        <v>30</v>
      </c>
      <c r="C154" s="54">
        <v>36</v>
      </c>
      <c r="D154" s="90" t="s">
        <v>177</v>
      </c>
      <c r="E154" s="91"/>
      <c r="F154" s="92"/>
      <c r="G154" s="56">
        <v>1220000000</v>
      </c>
      <c r="H154" s="45">
        <v>-550000000</v>
      </c>
      <c r="I154" s="106">
        <f>G154+H154</f>
        <v>670000000</v>
      </c>
      <c r="J154" s="47">
        <v>0</v>
      </c>
      <c r="K154" s="48">
        <v>0</v>
      </c>
      <c r="L154" s="87">
        <v>0</v>
      </c>
      <c r="M154" s="50">
        <f>+I154-J154-L154-K154</f>
        <v>670000000</v>
      </c>
      <c r="N154" s="93">
        <v>0</v>
      </c>
      <c r="O154" s="51">
        <f>M154+N154</f>
        <v>670000000</v>
      </c>
    </row>
    <row r="155" spans="1:15" ht="16.5" thickBot="1">
      <c r="A155" s="64">
        <v>580</v>
      </c>
      <c r="B155" s="65">
        <v>30</v>
      </c>
      <c r="C155" s="66">
        <v>36</v>
      </c>
      <c r="D155" s="94" t="s">
        <v>178</v>
      </c>
      <c r="E155" s="95"/>
      <c r="F155" s="96"/>
      <c r="G155" s="56">
        <v>300000000</v>
      </c>
      <c r="H155" s="45">
        <v>0</v>
      </c>
      <c r="I155" s="70">
        <f>G155+H155</f>
        <v>300000000</v>
      </c>
      <c r="J155" s="71">
        <v>0</v>
      </c>
      <c r="K155" s="72">
        <v>0</v>
      </c>
      <c r="L155" s="107">
        <v>0</v>
      </c>
      <c r="M155" s="102">
        <f>+I155-J155-L155-K155</f>
        <v>300000000</v>
      </c>
      <c r="N155" s="103">
        <v>0</v>
      </c>
      <c r="O155" s="51">
        <f>M155+N155</f>
        <v>300000000</v>
      </c>
    </row>
    <row r="156" spans="1:15" ht="16.5" thickBot="1">
      <c r="A156" s="272">
        <v>800</v>
      </c>
      <c r="B156" s="273"/>
      <c r="C156" s="274"/>
      <c r="D156" s="168" t="s">
        <v>179</v>
      </c>
      <c r="E156" s="40"/>
      <c r="F156" s="40"/>
      <c r="G156" s="177">
        <f t="shared" ref="G156:O156" si="12">SUM(G157:G159)</f>
        <v>550000000</v>
      </c>
      <c r="H156" s="178">
        <f t="shared" si="12"/>
        <v>1730000000</v>
      </c>
      <c r="I156" s="179">
        <f t="shared" si="12"/>
        <v>2280000000</v>
      </c>
      <c r="J156" s="180">
        <f t="shared" si="12"/>
        <v>0</v>
      </c>
      <c r="K156" s="181">
        <f t="shared" si="12"/>
        <v>0</v>
      </c>
      <c r="L156" s="181">
        <f t="shared" si="12"/>
        <v>1372830000</v>
      </c>
      <c r="M156" s="181">
        <f t="shared" si="12"/>
        <v>907170000</v>
      </c>
      <c r="N156" s="188">
        <f t="shared" si="12"/>
        <v>0</v>
      </c>
      <c r="O156" s="181">
        <f t="shared" si="12"/>
        <v>907170000</v>
      </c>
    </row>
    <row r="157" spans="1:15" ht="15.75">
      <c r="A157" s="41">
        <v>841</v>
      </c>
      <c r="B157" s="42">
        <v>30</v>
      </c>
      <c r="C157" s="43">
        <v>36</v>
      </c>
      <c r="D157" s="275" t="s">
        <v>180</v>
      </c>
      <c r="E157" s="276"/>
      <c r="F157" s="276"/>
      <c r="G157" s="108">
        <v>50000000</v>
      </c>
      <c r="H157" s="45">
        <v>200000000</v>
      </c>
      <c r="I157" s="76">
        <f>G157+H157</f>
        <v>250000000</v>
      </c>
      <c r="J157" s="77">
        <v>0</v>
      </c>
      <c r="K157" s="78">
        <v>0</v>
      </c>
      <c r="L157" s="87">
        <v>250000000</v>
      </c>
      <c r="M157" s="50">
        <f>+I157-J157-L157-K157</f>
        <v>0</v>
      </c>
      <c r="N157" s="101">
        <v>0</v>
      </c>
      <c r="O157" s="51">
        <f>M157+N157</f>
        <v>0</v>
      </c>
    </row>
    <row r="158" spans="1:15" ht="15.75">
      <c r="A158" s="41">
        <v>842</v>
      </c>
      <c r="B158" s="42">
        <v>30</v>
      </c>
      <c r="C158" s="43">
        <v>36</v>
      </c>
      <c r="D158" s="158" t="s">
        <v>304</v>
      </c>
      <c r="E158" s="159"/>
      <c r="F158" s="159"/>
      <c r="G158" s="108">
        <v>0</v>
      </c>
      <c r="H158" s="45">
        <f>850000000+680000000</f>
        <v>1530000000</v>
      </c>
      <c r="I158" s="76">
        <f>G158+H158</f>
        <v>1530000000</v>
      </c>
      <c r="J158" s="77">
        <v>0</v>
      </c>
      <c r="K158" s="78">
        <v>0</v>
      </c>
      <c r="L158" s="87">
        <v>1122830000</v>
      </c>
      <c r="M158" s="50">
        <f>+I158-J158-L158-K158</f>
        <v>407170000</v>
      </c>
      <c r="N158" s="101">
        <v>0</v>
      </c>
      <c r="O158" s="51">
        <f>M158+N158</f>
        <v>407170000</v>
      </c>
    </row>
    <row r="159" spans="1:15" ht="16.5" thickBot="1">
      <c r="A159" s="52">
        <v>851</v>
      </c>
      <c r="B159" s="53">
        <v>30</v>
      </c>
      <c r="C159" s="54">
        <v>36</v>
      </c>
      <c r="D159" s="90" t="s">
        <v>181</v>
      </c>
      <c r="E159" s="91"/>
      <c r="F159" s="92"/>
      <c r="G159" s="108">
        <v>500000000</v>
      </c>
      <c r="H159" s="45">
        <v>0</v>
      </c>
      <c r="I159" s="57">
        <f>G159+H159</f>
        <v>500000000</v>
      </c>
      <c r="J159" s="58">
        <v>0</v>
      </c>
      <c r="K159" s="59">
        <v>0</v>
      </c>
      <c r="L159" s="87">
        <v>0</v>
      </c>
      <c r="M159" s="50">
        <f>+I159-J159-L159-K159</f>
        <v>500000000</v>
      </c>
      <c r="N159" s="93">
        <v>0</v>
      </c>
      <c r="O159" s="51">
        <f>M159+N159</f>
        <v>500000000</v>
      </c>
    </row>
    <row r="160" spans="1:15" ht="16.5" thickBot="1">
      <c r="A160" s="272">
        <v>900</v>
      </c>
      <c r="B160" s="273"/>
      <c r="C160" s="274"/>
      <c r="D160" s="189" t="s">
        <v>182</v>
      </c>
      <c r="E160" s="104"/>
      <c r="F160" s="105"/>
      <c r="G160" s="169">
        <f t="shared" ref="G160:O160" si="13">G161</f>
        <v>250000000</v>
      </c>
      <c r="H160" s="162">
        <f t="shared" si="13"/>
        <v>0</v>
      </c>
      <c r="I160" s="170">
        <f t="shared" si="13"/>
        <v>250000000</v>
      </c>
      <c r="J160" s="171">
        <f t="shared" si="13"/>
        <v>0</v>
      </c>
      <c r="K160" s="172">
        <f t="shared" si="13"/>
        <v>0</v>
      </c>
      <c r="L160" s="172">
        <f t="shared" si="13"/>
        <v>25034550</v>
      </c>
      <c r="M160" s="172">
        <f t="shared" si="13"/>
        <v>224965450</v>
      </c>
      <c r="N160" s="173">
        <f t="shared" si="13"/>
        <v>0</v>
      </c>
      <c r="O160" s="173">
        <f t="shared" si="13"/>
        <v>224965450</v>
      </c>
    </row>
    <row r="161" spans="1:15" ht="16.5" thickBot="1">
      <c r="A161" s="109">
        <v>910</v>
      </c>
      <c r="B161" s="110">
        <v>30</v>
      </c>
      <c r="C161" s="111">
        <v>36</v>
      </c>
      <c r="D161" s="112" t="s">
        <v>183</v>
      </c>
      <c r="E161" s="113"/>
      <c r="F161" s="114"/>
      <c r="G161" s="115">
        <v>250000000</v>
      </c>
      <c r="H161" s="116">
        <v>0</v>
      </c>
      <c r="I161" s="117">
        <f>G161+H161</f>
        <v>250000000</v>
      </c>
      <c r="J161" s="118">
        <v>0</v>
      </c>
      <c r="K161" s="119">
        <v>0</v>
      </c>
      <c r="L161" s="120">
        <v>25034550</v>
      </c>
      <c r="M161" s="102">
        <f>+I161-J161-L161-K161</f>
        <v>224965450</v>
      </c>
      <c r="N161" s="121">
        <v>0</v>
      </c>
      <c r="O161" s="51">
        <f>M161-N161</f>
        <v>224965450</v>
      </c>
    </row>
    <row r="162" spans="1:15" ht="15.75" thickBot="1">
      <c r="A162" s="290" t="s">
        <v>184</v>
      </c>
      <c r="B162" s="291"/>
      <c r="C162" s="291"/>
      <c r="D162" s="291"/>
      <c r="E162" s="291"/>
      <c r="F162" s="291"/>
      <c r="G162" s="122">
        <f t="shared" ref="G162:O162" si="14">G116+G130+G142+G150+G156+G160</f>
        <v>173786959138</v>
      </c>
      <c r="H162" s="122">
        <f t="shared" si="14"/>
        <v>0</v>
      </c>
      <c r="I162" s="122">
        <f t="shared" si="14"/>
        <v>173786959138</v>
      </c>
      <c r="J162" s="122">
        <f t="shared" si="14"/>
        <v>9053207358</v>
      </c>
      <c r="K162" s="122">
        <f>K116+K130+K142+K150+K156+K160</f>
        <v>13314667179</v>
      </c>
      <c r="L162" s="122">
        <f t="shared" si="14"/>
        <v>91388793325</v>
      </c>
      <c r="M162" s="123">
        <f>M116+M130+M142+M150+M156+M160</f>
        <v>60030291276</v>
      </c>
      <c r="N162" s="124">
        <f t="shared" si="14"/>
        <v>0</v>
      </c>
      <c r="O162" s="123">
        <f t="shared" si="14"/>
        <v>60030291276</v>
      </c>
    </row>
    <row r="163" spans="1:15" ht="16.5" thickTop="1" thickBot="1">
      <c r="A163" s="190"/>
      <c r="B163" s="190"/>
      <c r="C163" s="190"/>
      <c r="D163" s="190"/>
      <c r="E163" s="190"/>
      <c r="F163" s="190"/>
      <c r="G163" s="125"/>
      <c r="H163" s="190"/>
      <c r="I163" s="191"/>
      <c r="J163" s="266">
        <f>J162+K162</f>
        <v>22367874537</v>
      </c>
      <c r="K163" s="267"/>
      <c r="L163" s="192">
        <f>I162-L162-J163</f>
        <v>60030291276</v>
      </c>
      <c r="M163" s="193">
        <f>M162+J162+K162+L162</f>
        <v>173786959138</v>
      </c>
      <c r="N163" s="126"/>
      <c r="O163" s="191"/>
    </row>
    <row r="164" spans="1:15" ht="408.75" customHeight="1"/>
    <row r="165" spans="1:15" ht="15" customHeight="1">
      <c r="A165" s="10" t="s">
        <v>49</v>
      </c>
    </row>
    <row r="166" spans="1:15" ht="30">
      <c r="A166" s="9" t="s">
        <v>3</v>
      </c>
      <c r="B166" s="9" t="s">
        <v>50</v>
      </c>
      <c r="C166" s="9" t="s">
        <v>51</v>
      </c>
      <c r="D166" s="9" t="s">
        <v>52</v>
      </c>
      <c r="E166" s="17" t="s">
        <v>53</v>
      </c>
    </row>
    <row r="167" spans="1:15" ht="199.5" customHeight="1">
      <c r="A167" s="9">
        <v>1</v>
      </c>
      <c r="B167" s="9" t="s">
        <v>265</v>
      </c>
      <c r="C167" s="9" t="s">
        <v>268</v>
      </c>
      <c r="D167" s="9" t="s">
        <v>266</v>
      </c>
      <c r="E167" s="144" t="s">
        <v>267</v>
      </c>
    </row>
    <row r="168" spans="1:15">
      <c r="A168" s="14"/>
      <c r="B168" s="14"/>
      <c r="C168" s="14"/>
      <c r="D168" s="15"/>
    </row>
    <row r="169" spans="1:15">
      <c r="A169" s="2" t="s">
        <v>54</v>
      </c>
    </row>
    <row r="170" spans="1:15">
      <c r="A170" s="10" t="s">
        <v>55</v>
      </c>
    </row>
    <row r="171" spans="1:15" ht="45">
      <c r="A171" s="9" t="s">
        <v>31</v>
      </c>
      <c r="B171" s="9" t="s">
        <v>56</v>
      </c>
      <c r="C171" s="9" t="s">
        <v>32</v>
      </c>
      <c r="D171" s="9" t="s">
        <v>57</v>
      </c>
      <c r="E171" s="9" t="s">
        <v>58</v>
      </c>
    </row>
    <row r="172" spans="1:15" ht="79.5" customHeight="1">
      <c r="A172" s="9">
        <v>1</v>
      </c>
      <c r="B172" s="25" t="s">
        <v>110</v>
      </c>
      <c r="C172" s="9" t="s">
        <v>123</v>
      </c>
      <c r="D172" s="9" t="s">
        <v>94</v>
      </c>
      <c r="E172" s="26" t="s">
        <v>111</v>
      </c>
    </row>
    <row r="173" spans="1:15" ht="49.5" customHeight="1">
      <c r="A173" s="9">
        <v>2</v>
      </c>
      <c r="B173" s="27" t="s">
        <v>114</v>
      </c>
      <c r="C173" s="9"/>
      <c r="D173" s="9" t="s">
        <v>94</v>
      </c>
      <c r="E173" s="26" t="s">
        <v>116</v>
      </c>
    </row>
    <row r="175" spans="1:15">
      <c r="A175" s="10" t="s">
        <v>59</v>
      </c>
    </row>
    <row r="176" spans="1:15" ht="30">
      <c r="A176" s="9" t="s">
        <v>60</v>
      </c>
      <c r="B176" s="9" t="s">
        <v>61</v>
      </c>
      <c r="C176" s="9" t="s">
        <v>62</v>
      </c>
      <c r="D176" s="9" t="s">
        <v>53</v>
      </c>
      <c r="E176" s="17" t="s">
        <v>63</v>
      </c>
    </row>
    <row r="177" spans="1:5" ht="87" customHeight="1">
      <c r="A177" s="9" t="s">
        <v>118</v>
      </c>
      <c r="B177" s="9" t="s">
        <v>117</v>
      </c>
      <c r="C177" s="9" t="s">
        <v>119</v>
      </c>
      <c r="D177" s="9" t="s">
        <v>120</v>
      </c>
      <c r="E177" s="24" t="s">
        <v>109</v>
      </c>
    </row>
    <row r="178" spans="1:5">
      <c r="A178" s="15"/>
      <c r="B178" s="15"/>
      <c r="C178" s="15"/>
      <c r="D178" s="15"/>
    </row>
    <row r="179" spans="1:5">
      <c r="A179" s="10" t="s">
        <v>64</v>
      </c>
    </row>
    <row r="180" spans="1:5">
      <c r="A180" s="9" t="s">
        <v>65</v>
      </c>
      <c r="B180" s="9" t="s">
        <v>66</v>
      </c>
      <c r="C180" s="9" t="s">
        <v>67</v>
      </c>
      <c r="D180" s="9" t="s">
        <v>53</v>
      </c>
    </row>
    <row r="181" spans="1:5">
      <c r="A181" s="9">
        <v>10020</v>
      </c>
      <c r="B181" s="207">
        <v>44043</v>
      </c>
      <c r="C181" s="9" t="s">
        <v>113</v>
      </c>
      <c r="D181" s="23" t="s">
        <v>112</v>
      </c>
    </row>
    <row r="182" spans="1:5">
      <c r="A182" s="288" t="s">
        <v>68</v>
      </c>
      <c r="B182" s="288"/>
      <c r="C182" s="23" t="s">
        <v>115</v>
      </c>
    </row>
    <row r="184" spans="1:5">
      <c r="A184" s="197" t="s">
        <v>69</v>
      </c>
    </row>
    <row r="186" spans="1:5">
      <c r="A186" s="3" t="s">
        <v>70</v>
      </c>
    </row>
    <row r="187" spans="1:5">
      <c r="A187" s="292" t="s">
        <v>71</v>
      </c>
      <c r="B187" s="293"/>
      <c r="C187" s="294"/>
    </row>
    <row r="188" spans="1:5" ht="64.5" customHeight="1">
      <c r="A188" s="148" t="s">
        <v>72</v>
      </c>
      <c r="B188" s="149" t="s">
        <v>32</v>
      </c>
      <c r="C188" s="150" t="s">
        <v>73</v>
      </c>
    </row>
    <row r="189" spans="1:5" ht="45">
      <c r="A189" s="151" t="s">
        <v>272</v>
      </c>
      <c r="B189" s="154" t="s">
        <v>273</v>
      </c>
      <c r="C189" s="154" t="s">
        <v>274</v>
      </c>
      <c r="D189" s="152"/>
    </row>
    <row r="190" spans="1:5" ht="30">
      <c r="A190" s="151" t="s">
        <v>275</v>
      </c>
      <c r="B190" s="154" t="s">
        <v>276</v>
      </c>
      <c r="C190" s="154" t="s">
        <v>277</v>
      </c>
      <c r="D190" s="152"/>
    </row>
    <row r="191" spans="1:5" ht="30">
      <c r="A191" s="151" t="s">
        <v>278</v>
      </c>
      <c r="B191" s="154" t="s">
        <v>279</v>
      </c>
      <c r="C191" s="154" t="s">
        <v>280</v>
      </c>
      <c r="D191" s="152"/>
    </row>
    <row r="192" spans="1:5">
      <c r="A192" s="292" t="s">
        <v>74</v>
      </c>
      <c r="B192" s="293"/>
      <c r="C192" s="294"/>
      <c r="D192" s="152"/>
    </row>
    <row r="193" spans="1:6" ht="30">
      <c r="A193" s="155" t="s">
        <v>72</v>
      </c>
      <c r="B193" s="128" t="s">
        <v>32</v>
      </c>
      <c r="C193" s="153" t="s">
        <v>73</v>
      </c>
      <c r="D193" s="152"/>
    </row>
    <row r="194" spans="1:6" ht="60">
      <c r="A194" s="151" t="s">
        <v>272</v>
      </c>
      <c r="B194" s="154" t="s">
        <v>281</v>
      </c>
      <c r="C194" s="154" t="s">
        <v>282</v>
      </c>
      <c r="D194" s="152"/>
    </row>
    <row r="195" spans="1:6" ht="45">
      <c r="A195" s="151" t="s">
        <v>275</v>
      </c>
      <c r="B195" s="154" t="s">
        <v>283</v>
      </c>
      <c r="C195" s="154" t="s">
        <v>286</v>
      </c>
      <c r="D195" s="152"/>
    </row>
    <row r="196" spans="1:6">
      <c r="A196" s="11"/>
    </row>
    <row r="197" spans="1:6">
      <c r="A197" s="197" t="s">
        <v>284</v>
      </c>
    </row>
    <row r="198" spans="1:6" ht="30">
      <c r="A198" s="16" t="s">
        <v>3</v>
      </c>
      <c r="B198" s="144" t="s">
        <v>75</v>
      </c>
      <c r="C198" s="153" t="s">
        <v>76</v>
      </c>
    </row>
    <row r="199" spans="1:6" ht="30">
      <c r="A199" s="151">
        <v>1</v>
      </c>
      <c r="B199" s="154" t="s">
        <v>285</v>
      </c>
      <c r="C199" s="128" t="s">
        <v>287</v>
      </c>
    </row>
    <row r="200" spans="1:6">
      <c r="A200" s="11"/>
    </row>
    <row r="201" spans="1:6">
      <c r="A201" s="3" t="s">
        <v>271</v>
      </c>
    </row>
    <row r="202" spans="1:6">
      <c r="A202" s="279" t="s">
        <v>288</v>
      </c>
      <c r="B202" s="280"/>
      <c r="C202" s="280"/>
      <c r="D202" s="280"/>
      <c r="E202" s="280"/>
      <c r="F202" s="281"/>
    </row>
    <row r="203" spans="1:6">
      <c r="A203" s="282"/>
      <c r="B203" s="283"/>
      <c r="C203" s="283"/>
      <c r="D203" s="283"/>
      <c r="E203" s="283"/>
      <c r="F203" s="284"/>
    </row>
    <row r="204" spans="1:6">
      <c r="A204" s="282"/>
      <c r="B204" s="283"/>
      <c r="C204" s="283"/>
      <c r="D204" s="283"/>
      <c r="E204" s="283"/>
      <c r="F204" s="284"/>
    </row>
    <row r="205" spans="1:6">
      <c r="A205" s="282"/>
      <c r="B205" s="283"/>
      <c r="C205" s="283"/>
      <c r="D205" s="283"/>
      <c r="E205" s="283"/>
      <c r="F205" s="284"/>
    </row>
    <row r="206" spans="1:6">
      <c r="A206" s="282"/>
      <c r="B206" s="283"/>
      <c r="C206" s="283"/>
      <c r="D206" s="283"/>
      <c r="E206" s="283"/>
      <c r="F206" s="284"/>
    </row>
    <row r="207" spans="1:6">
      <c r="A207" s="282"/>
      <c r="B207" s="283"/>
      <c r="C207" s="283"/>
      <c r="D207" s="283"/>
      <c r="E207" s="283"/>
      <c r="F207" s="284"/>
    </row>
    <row r="208" spans="1:6">
      <c r="A208" s="282"/>
      <c r="B208" s="283"/>
      <c r="C208" s="283"/>
      <c r="D208" s="283"/>
      <c r="E208" s="283"/>
      <c r="F208" s="284"/>
    </row>
    <row r="209" spans="1:6">
      <c r="A209" s="282"/>
      <c r="B209" s="283"/>
      <c r="C209" s="283"/>
      <c r="D209" s="283"/>
      <c r="E209" s="283"/>
      <c r="F209" s="284"/>
    </row>
    <row r="210" spans="1:6">
      <c r="A210" s="285"/>
      <c r="B210" s="286"/>
      <c r="C210" s="286"/>
      <c r="D210" s="286"/>
      <c r="E210" s="286"/>
      <c r="F210" s="287"/>
    </row>
  </sheetData>
  <mergeCells count="50">
    <mergeCell ref="A202:F210"/>
    <mergeCell ref="A182:B182"/>
    <mergeCell ref="C59:D61"/>
    <mergeCell ref="A160:C160"/>
    <mergeCell ref="A162:F162"/>
    <mergeCell ref="A187:C187"/>
    <mergeCell ref="A192:C192"/>
    <mergeCell ref="J163:K163"/>
    <mergeCell ref="J113:J114"/>
    <mergeCell ref="D140:F140"/>
    <mergeCell ref="A142:C142"/>
    <mergeCell ref="A150:C150"/>
    <mergeCell ref="A156:C156"/>
    <mergeCell ref="D157:F157"/>
    <mergeCell ref="K113:K114"/>
    <mergeCell ref="A116:C116"/>
    <mergeCell ref="D117:F117"/>
    <mergeCell ref="A130:C130"/>
    <mergeCell ref="D137:F137"/>
    <mergeCell ref="D138:F138"/>
    <mergeCell ref="D139:F139"/>
    <mergeCell ref="L113:L114"/>
    <mergeCell ref="N113:N114"/>
    <mergeCell ref="A115:C115"/>
    <mergeCell ref="D115:F115"/>
    <mergeCell ref="E65:G65"/>
    <mergeCell ref="E73:G73"/>
    <mergeCell ref="D113:F114"/>
    <mergeCell ref="C83:F83"/>
    <mergeCell ref="E67:G67"/>
    <mergeCell ref="E68:G68"/>
    <mergeCell ref="E69:G69"/>
    <mergeCell ref="E70:G70"/>
    <mergeCell ref="E71:G71"/>
    <mergeCell ref="E72:G72"/>
    <mergeCell ref="A3:H3"/>
    <mergeCell ref="A9:H14"/>
    <mergeCell ref="A17:H22"/>
    <mergeCell ref="A42:F44"/>
    <mergeCell ref="E66:G66"/>
    <mergeCell ref="B40:E40"/>
    <mergeCell ref="C58:D58"/>
    <mergeCell ref="E52:G52"/>
    <mergeCell ref="E53:G53"/>
    <mergeCell ref="E54:G54"/>
    <mergeCell ref="E55:G55"/>
    <mergeCell ref="A66:A71"/>
    <mergeCell ref="D66:D71"/>
    <mergeCell ref="C66:C71"/>
    <mergeCell ref="B66:B71"/>
  </mergeCells>
  <hyperlinks>
    <hyperlink ref="E173" r:id="rId1" xr:uid="{46D275FF-D6B8-4F67-90DF-319783B8DB12}"/>
    <hyperlink ref="C182" r:id="rId2" location="/" display="http://paneldenuncias.senac.gov.py/ - /" xr:uid="{DF56D0E2-976A-4C37-AB08-47BD7C668362}"/>
    <hyperlink ref="D181" r:id="rId3" xr:uid="{B1BD63DB-D981-4DED-8F35-AB6D1C8CC6FF}"/>
    <hyperlink ref="E172" r:id="rId4" location="!/buscar_informacion#busqueda" xr:uid="{CAC63330-5DD4-4DF0-B9F9-78AD96453DB0}"/>
    <hyperlink ref="C59" r:id="rId5" xr:uid="{BC49740C-A437-4664-AA61-EC8949196D6D}"/>
    <hyperlink ref="B40" r:id="rId6" xr:uid="{809F8A3E-B06C-4599-8DAB-D59E4788AFFE}"/>
    <hyperlink ref="E54" r:id="rId7" display="https://www.sfp.gov.py/sfp/archivos/documentos/100_Febrero_2020_87152mzk.pdf" xr:uid="{9CFAFCBE-FFDE-436F-B6AB-117C41A397A5}"/>
    <hyperlink ref="E53" r:id="rId8" display="https://www.sfp.gov.py/sfp/archivos/documentos/100_Enero_2020_mjkv54st.pdf" xr:uid="{70600EB1-55A8-439C-B7AB-8B41852FC110}"/>
    <hyperlink ref="E66" r:id="rId9" location="!/ciudadano/solicitud/32911" xr:uid="{C45656DE-B00A-4699-A6E3-DA89D1898204}"/>
    <hyperlink ref="E67" r:id="rId10" location="!/ciudadano/solicitud/32507" xr:uid="{71726AD9-3F79-4F39-9B90-CB68B37EBA62}"/>
    <hyperlink ref="E68" r:id="rId11" location="!/ciudadano/solicitud/32366" xr:uid="{C3CA033D-56C2-4B92-B095-7B7985B9CE96}"/>
    <hyperlink ref="E69" r:id="rId12" location="!/ciudadano/solicitud/32683" xr:uid="{AA42AC66-1D68-48B9-9C9D-726DBF3CAB41}"/>
    <hyperlink ref="E70" r:id="rId13" location="!/ciudadano/solicitud/32606" xr:uid="{F97C7C08-6B25-4170-B482-41F2AF675622}"/>
    <hyperlink ref="E71" r:id="rId14" location="!/ciudadano/solicitud/32566" xr:uid="{C000D50C-8E65-4800-B7D8-8A6804CF61A0}"/>
    <hyperlink ref="E73" r:id="rId15" location="!/ciudadano/solicitud/34768" xr:uid="{CE36EE0A-8E56-423A-9D63-872D08B62FA9}"/>
    <hyperlink ref="H77" r:id="rId16" xr:uid="{03FE44AB-A878-45C0-9AA2-F394F8A4CAFE}"/>
    <hyperlink ref="H78" r:id="rId17" xr:uid="{6FCC1E60-C9F0-400F-9943-53F09F4B69DA}"/>
    <hyperlink ref="H79" r:id="rId18" display="https://drive.google.com/file/d/1VUiB69Y8vjv1vr2lZlXepWpcM8Nukzc1/view?usp=sharing" xr:uid="{53C093BF-D880-43B9-BFBE-4D70D9074533}"/>
    <hyperlink ref="H80" r:id="rId19" display="https://drive.google.com/file/d/196c2eCj7rR60Z1BpKPUnwrHRCBaE5FH9/view?usp=sharing" xr:uid="{D3E8BD8A-80AB-44C7-BC77-F9707DD506F6}"/>
    <hyperlink ref="H81" r:id="rId20" xr:uid="{B3F25B2C-FECE-4F8F-870D-AB741B2C8CF7}"/>
  </hyperlinks>
  <pageMargins left="0.23622047244094491" right="1.0236220472440944" top="0.74803149606299213" bottom="0.74803149606299213" header="0.51181102362204722" footer="0.31496062992125984"/>
  <pageSetup paperSize="9" scale="37" fitToHeight="0" orientation="landscape" r:id="rId21"/>
  <headerFooter>
    <oddFooter>Página &amp;P de &amp;F</oddFooter>
  </headerFooter>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Julio Cesar Delgado Alderete</cp:lastModifiedBy>
  <cp:lastPrinted>2020-10-12T20:38:48Z</cp:lastPrinted>
  <dcterms:created xsi:type="dcterms:W3CDTF">2020-06-23T19:35:00Z</dcterms:created>
  <dcterms:modified xsi:type="dcterms:W3CDTF">2020-10-12T20:39:15Z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y fmtid="{D5CDD505-2E9C-101B-9397-08002B2CF9AE}" pid="3" name="TBCO_ScreenResolution">
    <vt:lpwstr>96 96 1600 900</vt:lpwstr>
  </property>
</Properties>
</file>